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600" windowHeight="11760" firstSheet="1" activeTab="1"/>
  </bookViews>
  <sheets>
    <sheet name="174 nax15.12.12" sheetId="2" state="hidden" r:id="rId1"/>
    <sheet name="Gnumneri plan2017" sheetId="3" r:id="rId2"/>
    <sheet name="Sheet2" sheetId="4" state="hidden" r:id="rId3"/>
  </sheets>
  <calcPr calcId="125725"/>
</workbook>
</file>

<file path=xl/calcChain.xml><?xml version="1.0" encoding="utf-8"?>
<calcChain xmlns="http://schemas.openxmlformats.org/spreadsheetml/2006/main">
  <c r="G86" i="3"/>
  <c r="G85"/>
  <c r="G179" l="1"/>
  <c r="G178"/>
  <c r="G177"/>
  <c r="G175"/>
  <c r="G174"/>
  <c r="G173"/>
  <c r="G176"/>
  <c r="G144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3"/>
  <c r="G142"/>
  <c r="G141"/>
  <c r="G140"/>
  <c r="G139"/>
  <c r="G138"/>
  <c r="G137"/>
  <c r="G136"/>
  <c r="G135"/>
  <c r="G134"/>
  <c r="G133"/>
  <c r="G132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180" l="1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35"/>
  <c r="G34"/>
  <c r="G33"/>
  <c r="G32"/>
  <c r="G31"/>
  <c r="G130" l="1"/>
  <c r="G89"/>
  <c r="G15" l="1"/>
  <c r="G16"/>
  <c r="G17"/>
  <c r="G18"/>
  <c r="G19"/>
  <c r="G20"/>
  <c r="G21"/>
  <c r="G22"/>
  <c r="G23"/>
  <c r="G24"/>
  <c r="G25"/>
  <c r="G26"/>
  <c r="G27"/>
  <c r="G28"/>
  <c r="G29"/>
  <c r="G30"/>
  <c r="G36"/>
  <c r="G37"/>
  <c r="G38"/>
  <c r="G39"/>
  <c r="G40"/>
  <c r="G41"/>
  <c r="G87"/>
  <c r="G88"/>
  <c r="G90"/>
  <c r="G91"/>
  <c r="G92"/>
  <c r="G93"/>
  <c r="G94"/>
  <c r="G95"/>
  <c r="G96"/>
  <c r="G97"/>
  <c r="G14"/>
  <c r="G98" l="1"/>
  <c r="G189"/>
  <c r="G188"/>
  <c r="G186"/>
  <c r="G184"/>
  <c r="G191" l="1"/>
  <c r="E74" i="4" l="1"/>
  <c r="G74" s="1"/>
  <c r="E73"/>
  <c r="F73" s="1"/>
  <c r="E72"/>
  <c r="G72" s="1"/>
  <c r="E71"/>
  <c r="F71" s="1"/>
  <c r="D70"/>
  <c r="E70" s="1"/>
  <c r="C70"/>
  <c r="E69"/>
  <c r="F69" s="1"/>
  <c r="E68"/>
  <c r="G68" s="1"/>
  <c r="E67"/>
  <c r="F67" s="1"/>
  <c r="D66"/>
  <c r="C66"/>
  <c r="E65"/>
  <c r="F65" s="1"/>
  <c r="E64"/>
  <c r="G64" s="1"/>
  <c r="E63"/>
  <c r="F63" s="1"/>
  <c r="E62"/>
  <c r="G62" s="1"/>
  <c r="E61"/>
  <c r="F61" s="1"/>
  <c r="E60"/>
  <c r="G60" s="1"/>
  <c r="E59"/>
  <c r="F59" s="1"/>
  <c r="D58"/>
  <c r="E58" s="1"/>
  <c r="C58"/>
  <c r="C57" s="1"/>
  <c r="E56"/>
  <c r="G56" s="1"/>
  <c r="E55"/>
  <c r="F55" s="1"/>
  <c r="D54"/>
  <c r="E54" s="1"/>
  <c r="C54"/>
  <c r="E53"/>
  <c r="F53" s="1"/>
  <c r="F52"/>
  <c r="E52"/>
  <c r="G52" s="1"/>
  <c r="E51"/>
  <c r="F51" s="1"/>
  <c r="D50"/>
  <c r="C50"/>
  <c r="E49"/>
  <c r="F49" s="1"/>
  <c r="E48"/>
  <c r="G48" s="1"/>
  <c r="E47"/>
  <c r="F47" s="1"/>
  <c r="F46"/>
  <c r="E46"/>
  <c r="G46" s="1"/>
  <c r="E45"/>
  <c r="F45" s="1"/>
  <c r="E44"/>
  <c r="G44" s="1"/>
  <c r="E43"/>
  <c r="F43" s="1"/>
  <c r="E42"/>
  <c r="G42" s="1"/>
  <c r="E41"/>
  <c r="F41" s="1"/>
  <c r="E40"/>
  <c r="G40" s="1"/>
  <c r="E39"/>
  <c r="F39" s="1"/>
  <c r="D38"/>
  <c r="C38"/>
  <c r="E37"/>
  <c r="F37" s="1"/>
  <c r="E36"/>
  <c r="G36" s="1"/>
  <c r="E35"/>
  <c r="F35" s="1"/>
  <c r="F34"/>
  <c r="E34"/>
  <c r="G34" s="1"/>
  <c r="E33"/>
  <c r="F33" s="1"/>
  <c r="E32"/>
  <c r="G32" s="1"/>
  <c r="E31"/>
  <c r="F31" s="1"/>
  <c r="E30"/>
  <c r="G30" s="1"/>
  <c r="D29"/>
  <c r="D20" s="1"/>
  <c r="E20" s="1"/>
  <c r="C29"/>
  <c r="C20" s="1"/>
  <c r="E28"/>
  <c r="G28" s="1"/>
  <c r="E27"/>
  <c r="F27" s="1"/>
  <c r="F26"/>
  <c r="E26"/>
  <c r="G26" s="1"/>
  <c r="E25"/>
  <c r="F25" s="1"/>
  <c r="E24"/>
  <c r="G24" s="1"/>
  <c r="E23"/>
  <c r="F23" s="1"/>
  <c r="E22"/>
  <c r="G22" s="1"/>
  <c r="E21"/>
  <c r="F21" s="1"/>
  <c r="E18"/>
  <c r="G18" s="1"/>
  <c r="E17"/>
  <c r="F17" s="1"/>
  <c r="E16"/>
  <c r="G16" s="1"/>
  <c r="E15"/>
  <c r="F15" s="1"/>
  <c r="F14"/>
  <c r="E14"/>
  <c r="G14" s="1"/>
  <c r="E13"/>
  <c r="F13" s="1"/>
  <c r="F12"/>
  <c r="E12"/>
  <c r="G12" s="1"/>
  <c r="E11"/>
  <c r="F11" s="1"/>
  <c r="E10"/>
  <c r="G10" s="1"/>
  <c r="E9"/>
  <c r="F9" s="1"/>
  <c r="D8"/>
  <c r="C8"/>
  <c r="G44" i="2"/>
  <c r="G35"/>
  <c r="G61" s="1"/>
  <c r="G24"/>
  <c r="F16" i="4" l="1"/>
  <c r="F28"/>
  <c r="F30"/>
  <c r="F36"/>
  <c r="F42"/>
  <c r="F60"/>
  <c r="E66"/>
  <c r="E38"/>
  <c r="F44"/>
  <c r="E50"/>
  <c r="F62"/>
  <c r="F68"/>
  <c r="F24"/>
  <c r="F74"/>
  <c r="C19"/>
  <c r="C75" s="1"/>
  <c r="F10"/>
  <c r="F18"/>
  <c r="F22"/>
  <c r="F32"/>
  <c r="F40"/>
  <c r="F48"/>
  <c r="F56"/>
  <c r="F64"/>
  <c r="F72"/>
  <c r="G20"/>
  <c r="F20"/>
  <c r="G38"/>
  <c r="F38"/>
  <c r="G50"/>
  <c r="F50"/>
  <c r="G54"/>
  <c r="F54"/>
  <c r="G58"/>
  <c r="F58"/>
  <c r="G66"/>
  <c r="F66"/>
  <c r="G70"/>
  <c r="F70"/>
  <c r="G9"/>
  <c r="G11"/>
  <c r="G13"/>
  <c r="G15"/>
  <c r="G17"/>
  <c r="G21"/>
  <c r="G23"/>
  <c r="G25"/>
  <c r="G27"/>
  <c r="E29"/>
  <c r="G31"/>
  <c r="G33"/>
  <c r="G35"/>
  <c r="G37"/>
  <c r="G39"/>
  <c r="G41"/>
  <c r="G43"/>
  <c r="G45"/>
  <c r="G47"/>
  <c r="G49"/>
  <c r="G51"/>
  <c r="G53"/>
  <c r="G55"/>
  <c r="G59"/>
  <c r="G61"/>
  <c r="G63"/>
  <c r="G65"/>
  <c r="G67"/>
  <c r="G69"/>
  <c r="G71"/>
  <c r="G73"/>
  <c r="E8"/>
  <c r="D57"/>
  <c r="E57" s="1"/>
  <c r="H61" i="2"/>
  <c r="F57" i="4" l="1"/>
  <c r="G57"/>
  <c r="G8"/>
  <c r="F8"/>
  <c r="F29"/>
  <c r="G29"/>
  <c r="D19"/>
  <c r="E19" l="1"/>
  <c r="D75"/>
  <c r="E75" s="1"/>
  <c r="F19" l="1"/>
  <c r="G19"/>
  <c r="F75"/>
  <c r="G75"/>
</calcChain>
</file>

<file path=xl/sharedStrings.xml><?xml version="1.0" encoding="utf-8"?>
<sst xmlns="http://schemas.openxmlformats.org/spreadsheetml/2006/main" count="819" uniqueCount="397">
  <si>
    <t>Հավելված 1</t>
  </si>
  <si>
    <t>Հաստատված է</t>
  </si>
  <si>
    <t>Երևանի քաղաքապետի</t>
  </si>
  <si>
    <t>«----» ---------2012թ.</t>
  </si>
  <si>
    <t>հ. --------- - Ա որոշմամբ</t>
  </si>
  <si>
    <t>Ն Ա Խ Ա Հ Ա Շ Ի Վ</t>
  </si>
  <si>
    <t>Երևանի քաղաքապետարանի «հ. 174 հիմնական դպրոց» ՊՈԱԿ-ի</t>
  </si>
  <si>
    <t xml:space="preserve">2012թ. եկամուտների ու ծախսերի </t>
  </si>
  <si>
    <t>Գումար                                                                                                                                                                                                                                           /հազ.դրամ/</t>
  </si>
  <si>
    <t>I</t>
  </si>
  <si>
    <t>ԵԿԱՄՈՒՏՆԵՐ՝ այդ թվում,</t>
  </si>
  <si>
    <t>Պետական պատվերի գծով</t>
  </si>
  <si>
    <t xml:space="preserve">Վճարովի ծառայություններից </t>
  </si>
  <si>
    <t>Նախասիրական ուսուցումից</t>
  </si>
  <si>
    <t>Վարձակալությունից</t>
  </si>
  <si>
    <t>Սպասարկման և կոմոմունալ համավճարներից</t>
  </si>
  <si>
    <t>Դրամաշնորհից</t>
  </si>
  <si>
    <t>Ֆինանսական օգնությունից</t>
  </si>
  <si>
    <t>Ակտիվներին վերաբերող շնորհներ</t>
  </si>
  <si>
    <t>Բանկի տոկոսից</t>
  </si>
  <si>
    <t>Այլ եկամուտներից</t>
  </si>
  <si>
    <t>ԸՆԴԱՄԵՆԸ ԵԿԱՄՈՒՏՆԵՐ</t>
  </si>
  <si>
    <t>II</t>
  </si>
  <si>
    <t>ԾԱԽՍԵՐ՝ այդ թվում,</t>
  </si>
  <si>
    <t>Աշխատավարձի գծով,որից</t>
  </si>
  <si>
    <t>պարգևատրում</t>
  </si>
  <si>
    <t>Սոց.ապահովության վճարների գծով</t>
  </si>
  <si>
    <t>Էլեկտրաէներգիայի գծով</t>
  </si>
  <si>
    <t>Ջեռուցման գծով</t>
  </si>
  <si>
    <t>Ջրմուղ-կոյուղու գծով</t>
  </si>
  <si>
    <t>Աղբահանության գծով</t>
  </si>
  <si>
    <t>Կապի գծով, այդ թվում`</t>
  </si>
  <si>
    <t>բաժանորդային վճար</t>
  </si>
  <si>
    <t>րոպեավճար</t>
  </si>
  <si>
    <t>ինտերնետ կապ</t>
  </si>
  <si>
    <t>Պահակային պահպանության գծով</t>
  </si>
  <si>
    <t>Բանկային ծառայության գծով</t>
  </si>
  <si>
    <t>Տնտեսական ապրանքների գծով</t>
  </si>
  <si>
    <t>Գրասենյակային ապրանքների գծով</t>
  </si>
  <si>
    <t>Արագամաշ առարկաների գծով</t>
  </si>
  <si>
    <t>Տրանսպորտի գծով, այդ թվում՝</t>
  </si>
  <si>
    <t>ավտոծառայության գծով</t>
  </si>
  <si>
    <t>պահեստամասերի գծով</t>
  </si>
  <si>
    <t>վառելիքի գծով</t>
  </si>
  <si>
    <t>այլ</t>
  </si>
  <si>
    <t>Սննդի գծով</t>
  </si>
  <si>
    <t>Դեղորայքի գծով</t>
  </si>
  <si>
    <t>Գործուղման գծով</t>
  </si>
  <si>
    <t>Կրթաթոշակի գծով</t>
  </si>
  <si>
    <t>Հիմնական միջոցների ընթացիկ վերանորոգման գծով</t>
  </si>
  <si>
    <t>Հիմնական միջոցների մաշվածության գծով, որից՝</t>
  </si>
  <si>
    <t>անհատույց ակտիվների գծով</t>
  </si>
  <si>
    <t>Սպասարկման և կոմունալ համավճարների գծով</t>
  </si>
  <si>
    <t xml:space="preserve">Չփոխհատուցվող հարկերի և այլ պարտադիր վճարների գծով </t>
  </si>
  <si>
    <t>Ջեռուցման համակարգի սպասարկման գծով</t>
  </si>
  <si>
    <t>Շահութահարկի գծով</t>
  </si>
  <si>
    <t>Այլ ծառայությունների և ծախսերի գծով</t>
  </si>
  <si>
    <t>ԸՆԴԱՄԵՆԸ ԾԱԽՍԵՐ</t>
  </si>
  <si>
    <t>Խորհրդի նախագահ՝</t>
  </si>
  <si>
    <t>_____________</t>
  </si>
  <si>
    <t>_____Լ.Սարգսյան_______</t>
  </si>
  <si>
    <t>/անուն, ազգանուն/</t>
  </si>
  <si>
    <t>Կ.Տ.</t>
  </si>
  <si>
    <t xml:space="preserve">                      Տնօրեն՝</t>
  </si>
  <si>
    <t>_______Գ.Վասիլյան________</t>
  </si>
  <si>
    <t xml:space="preserve">                      Գլխավոր հաշվապահ՝</t>
  </si>
  <si>
    <t>______________</t>
  </si>
  <si>
    <t>_____Գ.Դերտլյան_______</t>
  </si>
  <si>
    <t>Չափման միավորը</t>
  </si>
  <si>
    <t>Քանակը</t>
  </si>
  <si>
    <t>հատ</t>
  </si>
  <si>
    <t>Էլեկտրաէներգիայի բաշխման ծառայություններ</t>
  </si>
  <si>
    <t>կվտ</t>
  </si>
  <si>
    <t>Ջրի բաշխման ծառայություններ</t>
  </si>
  <si>
    <t>մ3</t>
  </si>
  <si>
    <t>Հիմնական հեռախոսագծի բաժանորդային վճար</t>
  </si>
  <si>
    <t>դրամ</t>
  </si>
  <si>
    <t>Խոսակցության վճար</t>
  </si>
  <si>
    <t>Ախտաբանություն</t>
  </si>
  <si>
    <t>Աղբահանություն</t>
  </si>
  <si>
    <t>Տնօրեն`</t>
  </si>
  <si>
    <t>Գլխ.հաշվապահ`</t>
  </si>
  <si>
    <t>Ինտերնետ կապ</t>
  </si>
  <si>
    <t>Տ Ե Ղ Ե Կ Ա Ն Ք</t>
  </si>
  <si>
    <t xml:space="preserve"> Երևանի քաղաքապետարանի «Հ.174 հիմնական  դպրոց» ՊՈԱԿ-ի 2012թ. հաստատված և ճշտված դրամական միջոցների հոսքերի նախահաշիվների համեմատական ցուցանիշների վերաբերյալ</t>
  </si>
  <si>
    <t xml:space="preserve"> Չափի միավոըը՝ հազ. դրամ</t>
  </si>
  <si>
    <t>Հոդվածի անվանումը</t>
  </si>
  <si>
    <t>Հաշվետու  ժամանակա շրջանի հաստատված նախահաշիվ /հազ.դրամ/</t>
  </si>
  <si>
    <t>Հաշվետու  ժամանակա շրջանի ճշտված նախահաշիվ /հազ.դրամ/</t>
  </si>
  <si>
    <t>Տարբերություն /հազ.դրամ/    ավելացում (+) նվազեցում (-)</t>
  </si>
  <si>
    <t xml:space="preserve">Տոկոս (%)     ավելացում (+) նվազեցում (-)       </t>
  </si>
  <si>
    <t xml:space="preserve">Ծանոթություն        ավել (+) կամ նվազել (-) է   /անգամ/ </t>
  </si>
  <si>
    <t>Դրամական միջոցների ազատ մնացորդը հաշվետու ժամանակաշրջանի սկզբին</t>
  </si>
  <si>
    <t>X</t>
  </si>
  <si>
    <t>Ընդամենը դրամական միջոցների մուտքեր՝ այդ թվում,</t>
  </si>
  <si>
    <t>Անհատույց ակտիվներից (գույք)</t>
  </si>
  <si>
    <t>Այլ մուտքերից</t>
  </si>
  <si>
    <t>III</t>
  </si>
  <si>
    <t>Ընդամենը դրամական միջոցների ելքեր՝ այդ թվում,</t>
  </si>
  <si>
    <t xml:space="preserve">ա) ընթացիկ՝ այդ թվում, </t>
  </si>
  <si>
    <t>Աշխատավարձի գծով</t>
  </si>
  <si>
    <t>å³ñ·և³ïñáõÙ</t>
  </si>
  <si>
    <t>Ախտաբանության գծով</t>
  </si>
  <si>
    <t>Տնտեսական ծախսեր</t>
  </si>
  <si>
    <t>Արագամաշ առարկաների</t>
  </si>
  <si>
    <t>Հարկային պարտավորությունների գծով, այդ թվում՝</t>
  </si>
  <si>
    <t>շահութահարկի գծով</t>
  </si>
  <si>
    <t>ԱԱՀ-ի գծով</t>
  </si>
  <si>
    <t>Այլ ելքեր` հայտարարություն</t>
  </si>
  <si>
    <t>Կրեդիտորական պարտքի մարման գծով</t>
  </si>
  <si>
    <t>Îñ»¹Çïáñ³Ï³Ý å³ñïù»ñ ëáó í×³ñÇ ¨ »Ï³Ùï³Ñ³ñÏÇ ·Íáí</t>
  </si>
  <si>
    <t>Îñ»¹Çïáñ³Ï³Ý å³ñïùÇ Ù³ñÙ³Ý ·Íáí</t>
  </si>
  <si>
    <t>բ) կապիտալ՝ այդ թվում,</t>
  </si>
  <si>
    <t>Հիմնական միջոցների ձեռք բերման գծով, այդ թվում՝</t>
  </si>
  <si>
    <t>աշակերտական գույք</t>
  </si>
  <si>
    <t>արտադրա-տնտեսական գույք</t>
  </si>
  <si>
    <t>սպորտային գույք</t>
  </si>
  <si>
    <t xml:space="preserve">այլ </t>
  </si>
  <si>
    <t>Հիմնական միջոցների հիմնական վերանորոգում, այդ թվում՝</t>
  </si>
  <si>
    <t xml:space="preserve">սեփական հիմնական միջոցների </t>
  </si>
  <si>
    <t>ամրացված գույքի (շենքի)</t>
  </si>
  <si>
    <t>գ) Կուտակված ծահույթի մնացորդի օգտագործում՝ այդ թվում,</t>
  </si>
  <si>
    <t>դ) Սպառման հիմնադրամի օգտագործում</t>
  </si>
  <si>
    <t>IV</t>
  </si>
  <si>
    <t>Դրամական միջոցների                                                                                                                                                                              ազատ մնացորդը հաշվետու ժամանակաշրջանի վերջին</t>
  </si>
  <si>
    <t xml:space="preserve">                      Խորհրդի նախագահ՝</t>
  </si>
  <si>
    <t>______Լ.Սարգսյան____</t>
  </si>
  <si>
    <t>______Գ.Վասիլյան____</t>
  </si>
  <si>
    <t>______Գ.Դերտլյան_____</t>
  </si>
  <si>
    <t>Գնման առարկան</t>
  </si>
  <si>
    <t>Ընդհանուր գումարը (դրամ)</t>
  </si>
  <si>
    <t>Գնման ձև (ընթացակարգը)</t>
  </si>
  <si>
    <t>Ապրանքներ</t>
  </si>
  <si>
    <t>Ծառայություններ</t>
  </si>
  <si>
    <t>ì³ïÙ³Ý ëåÇï³Ï</t>
  </si>
  <si>
    <t>î»ïñ Ù»Í /48 Ã»ñÃ/</t>
  </si>
  <si>
    <t>¶ñÇã</t>
  </si>
  <si>
    <t>¶áõÝ³íáñ Ù³ïÇï /18 Ñ³ï/</t>
  </si>
  <si>
    <t>üÉáÙ³ëï»ñ /12 ·áõÛÝ/</t>
  </si>
  <si>
    <t>êáëÇÝÓ</t>
  </si>
  <si>
    <t>Î³íÇ× /12 ·áõÛÝ/</t>
  </si>
  <si>
    <t>è»ïÇÝ</t>
  </si>
  <si>
    <t>êÏá× É³ÛÝ</t>
  </si>
  <si>
    <t xml:space="preserve">ÂÕÃ³å³Ý³Ï ý³ÛÉ»ñáí </t>
  </si>
  <si>
    <t>êñÇã</t>
  </si>
  <si>
    <t>²ñ³·³Ï³ñ §üÉ³ÙÇÝ·á¦</t>
  </si>
  <si>
    <t>ÀÜ¸²ØºÜÀ</t>
  </si>
  <si>
    <t>ºñÏ³ñ³óÙ³Ý É³ñ</t>
  </si>
  <si>
    <t>Միավորի գինը</t>
  </si>
  <si>
    <t>Միջանցիկ կոդը՝ըստ CPV դասակարգման</t>
  </si>
  <si>
    <t>Աղ</t>
  </si>
  <si>
    <t>Ալյուր</t>
  </si>
  <si>
    <t>Բալ</t>
  </si>
  <si>
    <t>Մրգահյութ</t>
  </si>
  <si>
    <t>Բուսական յուղ /ձեթ/</t>
  </si>
  <si>
    <t>Բազուկ /հունիսի 1-ից հունվարի 1-ը/</t>
  </si>
  <si>
    <t>Բազուկ /հունվարի 1-ից հունիսի 1-ը/</t>
  </si>
  <si>
    <t>Բլղուր</t>
  </si>
  <si>
    <t>Գազար /հունիսի 1-ից հունվարի 1-ը/</t>
  </si>
  <si>
    <t>Գազար /հունվարի 1-ից հունիսի 1-ը/</t>
  </si>
  <si>
    <t>Գարեձավար</t>
  </si>
  <si>
    <t>Դափնետերև</t>
  </si>
  <si>
    <t>Դդմիկ</t>
  </si>
  <si>
    <t>Դդում</t>
  </si>
  <si>
    <t>Դեղձ</t>
  </si>
  <si>
    <t>Թխվածքաբլիթ</t>
  </si>
  <si>
    <t>Թեյ</t>
  </si>
  <si>
    <t xml:space="preserve">Թթվասեր </t>
  </si>
  <si>
    <t>Լոլիկ</t>
  </si>
  <si>
    <t>Խնձոր</t>
  </si>
  <si>
    <t>Խտացրած կաթ</t>
  </si>
  <si>
    <t>Ծաղկակաղամբ</t>
  </si>
  <si>
    <t>Ծիրան</t>
  </si>
  <si>
    <t>Կակաո</t>
  </si>
  <si>
    <t>Կանաչի</t>
  </si>
  <si>
    <t>Կոնֆետեղեն</t>
  </si>
  <si>
    <t>Կաթնաշոռ</t>
  </si>
  <si>
    <t>Կարտոֆիլ /հունիսի 1-ից հունվարի 1-ը/</t>
  </si>
  <si>
    <t>Կարտոֆիլ /հունվարի 1-ից հունիսի 1-ը/</t>
  </si>
  <si>
    <t>Կաղամբ /հունիսի 1-ից հունվարի 1-ը/</t>
  </si>
  <si>
    <t>Կաղամբ /հունվարի 1-ից հունիսի 1-ը/</t>
  </si>
  <si>
    <t>Կաթ</t>
  </si>
  <si>
    <t>Կիտրոն</t>
  </si>
  <si>
    <t>Հաց</t>
  </si>
  <si>
    <t>Հավի ձու</t>
  </si>
  <si>
    <t>Հնդկաձավար</t>
  </si>
  <si>
    <t>Հաճարաձավար</t>
  </si>
  <si>
    <t>Մակարոնեղեն</t>
  </si>
  <si>
    <t>Մածուն</t>
  </si>
  <si>
    <t>Մաղադանոս</t>
  </si>
  <si>
    <t>Մարոլ /Հազարաթերթիկ/</t>
  </si>
  <si>
    <t>Շաքարավազ</t>
  </si>
  <si>
    <t>Շաքարի փոշի</t>
  </si>
  <si>
    <t>Շոկոլադ</t>
  </si>
  <si>
    <t>Ոլոռ /պահածո/</t>
  </si>
  <si>
    <t>Ոլոռ</t>
  </si>
  <si>
    <t>Ոսպ</t>
  </si>
  <si>
    <t>Չամիչ</t>
  </si>
  <si>
    <t xml:space="preserve">Չոր միրգ </t>
  </si>
  <si>
    <t>Չորաբլիթ</t>
  </si>
  <si>
    <t>Պանրիկ</t>
  </si>
  <si>
    <t>Ջեմ</t>
  </si>
  <si>
    <t>Սխտոր</t>
  </si>
  <si>
    <t>Սմբուկ</t>
  </si>
  <si>
    <t>Սոխ</t>
  </si>
  <si>
    <t>Սպիտակաձավար</t>
  </si>
  <si>
    <t>Սիսեռ</t>
  </si>
  <si>
    <t>Սալոր</t>
  </si>
  <si>
    <t xml:space="preserve">Սոդա </t>
  </si>
  <si>
    <t xml:space="preserve">Վանիլին </t>
  </si>
  <si>
    <t>Վաֆլի</t>
  </si>
  <si>
    <t>Վարունգ</t>
  </si>
  <si>
    <t>Վիտամին  C</t>
  </si>
  <si>
    <t>Տանձ</t>
  </si>
  <si>
    <t xml:space="preserve">Տավարի միս </t>
  </si>
  <si>
    <t>Տաքդեղ /պղպեղ/</t>
  </si>
  <si>
    <t>Տոմատի մածուկ</t>
  </si>
  <si>
    <t>Ցորենաձավար</t>
  </si>
  <si>
    <t>կգ</t>
  </si>
  <si>
    <t>լիտր</t>
  </si>
  <si>
    <t>լ</t>
  </si>
  <si>
    <t>կապ</t>
  </si>
  <si>
    <t>բանկա</t>
  </si>
  <si>
    <t>տուփ</t>
  </si>
  <si>
    <t>êÇýáÝ</t>
  </si>
  <si>
    <t>¼áõ·³ñ³ÝÇ Ëá½³Ý³Ï</t>
  </si>
  <si>
    <t>êÏá× ÷áùñ</t>
  </si>
  <si>
    <t>êÏá× »ñÏÏáÕÙ³ÝÇ</t>
  </si>
  <si>
    <t>öáõãÇÏ Ù»Í</t>
  </si>
  <si>
    <t>öáõãÇÏ ÷áùñ</t>
  </si>
  <si>
    <t>Շտրիխ</t>
  </si>
  <si>
    <t>Գրասենյակային գրքեր</t>
  </si>
  <si>
    <t xml:space="preserve">Ջեռուցման համակարգի սպասարկում  </t>
  </si>
  <si>
    <t>03142500</t>
  </si>
  <si>
    <t>03211300</t>
  </si>
  <si>
    <t>03212100</t>
  </si>
  <si>
    <t>03212211</t>
  </si>
  <si>
    <t>03212213</t>
  </si>
  <si>
    <t>03221111</t>
  </si>
  <si>
    <t>03221112</t>
  </si>
  <si>
    <t>03221113</t>
  </si>
  <si>
    <t>03221210</t>
  </si>
  <si>
    <t>03221212</t>
  </si>
  <si>
    <t>03221250</t>
  </si>
  <si>
    <t>03221230</t>
  </si>
  <si>
    <t>03221240</t>
  </si>
  <si>
    <t>03221420</t>
  </si>
  <si>
    <t>03221410</t>
  </si>
  <si>
    <t>03221270</t>
  </si>
  <si>
    <t>03221310</t>
  </si>
  <si>
    <t>03222210</t>
  </si>
  <si>
    <t>03222111</t>
  </si>
  <si>
    <t>03222240</t>
  </si>
  <si>
    <t>03222220</t>
  </si>
  <si>
    <t>03222322</t>
  </si>
  <si>
    <t>03222321</t>
  </si>
  <si>
    <t>03222331</t>
  </si>
  <si>
    <t>15111100</t>
  </si>
  <si>
    <t>Հավի միս կրծքամիս</t>
  </si>
  <si>
    <t>15112000</t>
  </si>
  <si>
    <t>15321000</t>
  </si>
  <si>
    <t>03222333</t>
  </si>
  <si>
    <t>15332100</t>
  </si>
  <si>
    <t>03222234</t>
  </si>
  <si>
    <t>15530000</t>
  </si>
  <si>
    <t>15540000</t>
  </si>
  <si>
    <t>15511600</t>
  </si>
  <si>
    <t>15511000</t>
  </si>
  <si>
    <t>15512000</t>
  </si>
  <si>
    <t>15542100</t>
  </si>
  <si>
    <t>15411100</t>
  </si>
  <si>
    <t>15545000</t>
  </si>
  <si>
    <t>15612100</t>
  </si>
  <si>
    <t>15625000</t>
  </si>
  <si>
    <t>15811100</t>
  </si>
  <si>
    <t>15821200</t>
  </si>
  <si>
    <t>15831000</t>
  </si>
  <si>
    <t>15832000</t>
  </si>
  <si>
    <t>15841000</t>
  </si>
  <si>
    <t>15842310</t>
  </si>
  <si>
    <t>15842100</t>
  </si>
  <si>
    <t>15863200</t>
  </si>
  <si>
    <t>15820000</t>
  </si>
  <si>
    <t>15872400</t>
  </si>
  <si>
    <t>90500000</t>
  </si>
  <si>
    <t>72400000</t>
  </si>
  <si>
    <t>65300000</t>
  </si>
  <si>
    <t>65100000</t>
  </si>
  <si>
    <t>65200000</t>
  </si>
  <si>
    <t>64211000</t>
  </si>
  <si>
    <t>64211200</t>
  </si>
  <si>
    <t>33764000</t>
  </si>
  <si>
    <t>33711900</t>
  </si>
  <si>
    <t>33761000</t>
  </si>
  <si>
    <t>42131100</t>
  </si>
  <si>
    <t>42131000</t>
  </si>
  <si>
    <t>Անձեռոցիկ</t>
  </si>
  <si>
    <t>Մ³ëïÇÏ³ /0,38 Ï·/</t>
  </si>
  <si>
    <t>Զáõ·. ÃáõÕÃ</t>
  </si>
  <si>
    <t>44800000</t>
  </si>
  <si>
    <t>ՍåáõÝ· /³Ù³ÝÇ Ñ³Ù³ñ/</t>
  </si>
  <si>
    <t>Օ×³é</t>
  </si>
  <si>
    <t>Ժ³í»É</t>
  </si>
  <si>
    <t>Ձ»éÝáó</t>
  </si>
  <si>
    <t>ՓáßÇ §è³Ëß³¦</t>
  </si>
  <si>
    <t>Աí»É</t>
  </si>
  <si>
    <t>Փ³Ï³Ý</t>
  </si>
  <si>
    <t>Ծáñ³Ï</t>
  </si>
  <si>
    <t>03221000</t>
  </si>
  <si>
    <t>03220000</t>
  </si>
  <si>
    <t>15872200</t>
  </si>
  <si>
    <t>15331425</t>
  </si>
  <si>
    <t>15331132</t>
  </si>
  <si>
    <t>15500000</t>
  </si>
  <si>
    <t>33700000</t>
  </si>
  <si>
    <t>Սեղանի լաթ</t>
  </si>
  <si>
    <t>Սպիրալ/պարույր/</t>
  </si>
  <si>
    <t>êïí³ñ³ÃáõÕÃ գունավոր</t>
  </si>
  <si>
    <t>êïí³ñ³ÃáõÕÃ սպիտակ</t>
  </si>
  <si>
    <t>ÂÕÃ³å³Ý³Ï թելերով</t>
  </si>
  <si>
    <t>Ø³ïÇï մեխանիկ.</t>
  </si>
  <si>
    <t>Կարիչ</t>
  </si>
  <si>
    <t>Ամրակ  փոքր</t>
  </si>
  <si>
    <t>Գրատախտակի մարկեր</t>
  </si>
  <si>
    <t>Մկրատ մեծ</t>
  </si>
  <si>
    <t>Սոսնձվող կազմ 5 մետր.</t>
  </si>
  <si>
    <t>Ք. Ֆահրադյան</t>
  </si>
  <si>
    <t>ÂáõÕÃ A 4 ëåÇï³Ï/պիոնեռ/</t>
  </si>
  <si>
    <t>¶áõÝ³íáñ ÃáõÕÃ A4/ 15/</t>
  </si>
  <si>
    <t>Քանոն 8,0</t>
  </si>
  <si>
    <t>Թղթապանակ &lt;&lt;Ռեգիստր&gt;&gt;4սմ</t>
  </si>
  <si>
    <t>Կարիչի ասեղ/24,6/</t>
  </si>
  <si>
    <t>Կռոտ</t>
  </si>
  <si>
    <t>Կահույքի լաք</t>
  </si>
  <si>
    <t>Ն. Շահբազյան</t>
  </si>
  <si>
    <t>Բրինձ 5կգ</t>
  </si>
  <si>
    <t>03211400</t>
  </si>
  <si>
    <t xml:space="preserve"> Լոբի</t>
  </si>
  <si>
    <t>15850001</t>
  </si>
  <si>
    <t>03222115</t>
  </si>
  <si>
    <t>15332290</t>
  </si>
  <si>
    <t>03212212</t>
  </si>
  <si>
    <t>15550000</t>
  </si>
  <si>
    <t xml:space="preserve">«Նարինե» </t>
  </si>
  <si>
    <t xml:space="preserve">Կեքս </t>
  </si>
  <si>
    <t>15613380</t>
  </si>
  <si>
    <t xml:space="preserve">Վարսակի փաթիլներ </t>
  </si>
  <si>
    <t xml:space="preserve">Սիլիկոնի ատրճանակ լայն </t>
  </si>
  <si>
    <t>Արևադարձային մրգեր Բանան</t>
  </si>
  <si>
    <t>Արևադարձային ցիտրուսային մրգեր մանդարին</t>
  </si>
  <si>
    <t>Արևադարձային ցիտրուսային մրգեր նարինջ</t>
  </si>
  <si>
    <t>Լíացող ÷áßÇ  "Taid"</t>
  </si>
  <si>
    <t xml:space="preserve">Սիլիկոն. լայն  երկար </t>
  </si>
  <si>
    <t xml:space="preserve">Աå³ÏÇ Éí. Ñ»ÕáõÏ </t>
  </si>
  <si>
    <t xml:space="preserve">¶áñ· Ù³ùñ»Éáõ ÑեÕáõÏ </t>
  </si>
  <si>
    <t>Â³ë Ï³åñáÝ» Ù»Í կափաիրչով</t>
  </si>
  <si>
    <t>Լամպ լումինային</t>
  </si>
  <si>
    <t xml:space="preserve">Լամպ </t>
  </si>
  <si>
    <t>Եռաբաշխիչ</t>
  </si>
  <si>
    <t>853669900</t>
  </si>
  <si>
    <t>Վարդակ</t>
  </si>
  <si>
    <t>853660000</t>
  </si>
  <si>
    <t>Հոտազերծիչ /դեզոդոր/</t>
  </si>
  <si>
    <t xml:space="preserve">Կրիչ/ֆլեշ/ </t>
  </si>
  <si>
    <t>Հաշվասարք/կալկուլյատոր/</t>
  </si>
  <si>
    <t>Դակիչ/ ծակոտիչ/</t>
  </si>
  <si>
    <t>Գծանշիչ /մ³ñÏ»ñ/</t>
  </si>
  <si>
    <t>33700001</t>
  </si>
  <si>
    <t>Մալուխ</t>
  </si>
  <si>
    <t>մետր</t>
  </si>
  <si>
    <t>Էլեկտրական ապահովիչ 250Ա</t>
  </si>
  <si>
    <t>853610900</t>
  </si>
  <si>
    <t>Կաթի փոշի</t>
  </si>
  <si>
    <t>Լվացող ամանիÑ»ÕáõÏ§Fairy¦ /0,5 É/</t>
  </si>
  <si>
    <t>Թանաք</t>
  </si>
  <si>
    <t>Գրենական  ապրանքներ</t>
  </si>
  <si>
    <t>Տնտեսական ապրանքներ</t>
  </si>
  <si>
    <t>հեռախոսահամար</t>
  </si>
  <si>
    <t>10Մբիթ/վրկ</t>
  </si>
  <si>
    <t>Բնական գազ(ջեռուցում)</t>
  </si>
  <si>
    <t>15112150</t>
  </si>
  <si>
    <t>Լոբի հատիկավոր</t>
  </si>
  <si>
    <t>Կարագ</t>
  </si>
  <si>
    <t>Թրջնամիս հավի բուդ</t>
  </si>
  <si>
    <t>Պանիր լոռի</t>
  </si>
  <si>
    <t>Պանիր չանախ</t>
  </si>
  <si>
    <t>Պահեստի գիրք</t>
  </si>
  <si>
    <t>Աշխատանքային պայմանագրեր</t>
  </si>
  <si>
    <t>Մանկավարժական խորհրդի արձանագր. մատյան</t>
  </si>
  <si>
    <t>Նոթատետր A4 2QRB GuangBo</t>
  </si>
  <si>
    <t>Երեխաների հաճախման ճկուն համակարգով հաշվառ. մատ.</t>
  </si>
  <si>
    <t>Ֆայլ A4 70micron</t>
  </si>
  <si>
    <t>Ծնողական խորհրդի արձանագր. մատյա</t>
  </si>
  <si>
    <t>Սանի հրամանագիրք</t>
  </si>
  <si>
    <t>Թղթադարակ 3 տեղ. Չին</t>
  </si>
  <si>
    <t xml:space="preserve">Երևանի հ 76  մանկապարտեզի գնումների պլան փոփոխված
</t>
  </si>
  <si>
    <t>ՄԱ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</si>
</sst>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_-* #,##0.0_р_._-;\-* #,##0.0_р_._-;_-* &quot;-&quot;??_р_._-;_-@_-"/>
    <numFmt numFmtId="166" formatCode="#,##0.00_р_.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Sylfaen"/>
      <family val="1"/>
      <charset val="204"/>
    </font>
    <font>
      <b/>
      <sz val="14"/>
      <name val="Sylfaen"/>
      <family val="1"/>
      <charset val="204"/>
    </font>
    <font>
      <sz val="10"/>
      <name val="Arial"/>
      <family val="2"/>
      <charset val="204"/>
    </font>
    <font>
      <b/>
      <sz val="12"/>
      <name val="Sylfaen"/>
      <family val="1"/>
      <charset val="204"/>
    </font>
    <font>
      <sz val="11"/>
      <name val="Sylfaen"/>
      <family val="1"/>
      <charset val="204"/>
    </font>
    <font>
      <sz val="10"/>
      <name val="Sylfaen"/>
      <family val="1"/>
      <charset val="204"/>
    </font>
    <font>
      <b/>
      <sz val="11"/>
      <name val="Sylfaen"/>
      <family val="1"/>
      <charset val="204"/>
    </font>
    <font>
      <sz val="9"/>
      <name val="Sylfaen"/>
      <family val="1"/>
      <charset val="204"/>
    </font>
    <font>
      <sz val="10"/>
      <name val="Arial AMU"/>
      <family val="2"/>
    </font>
    <font>
      <sz val="12"/>
      <name val="Arial AMU"/>
      <family val="2"/>
    </font>
    <font>
      <sz val="8"/>
      <name val="Sylfaen"/>
      <family val="1"/>
      <charset val="204"/>
    </font>
    <font>
      <sz val="10"/>
      <name val="Arial LatArm"/>
      <family val="2"/>
    </font>
    <font>
      <b/>
      <sz val="10"/>
      <name val="Sylfaen"/>
      <family val="1"/>
      <charset val="204"/>
    </font>
    <font>
      <b/>
      <sz val="12"/>
      <name val="Arial AMU"/>
      <family val="2"/>
    </font>
    <font>
      <sz val="9"/>
      <name val="Arial LatArm"/>
      <family val="2"/>
    </font>
    <font>
      <sz val="10"/>
      <name val="Arial Armenian"/>
      <family val="2"/>
    </font>
    <font>
      <sz val="10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8"/>
      <color indexed="8"/>
      <name val="Arial LatArm"/>
      <family val="2"/>
    </font>
    <font>
      <sz val="9"/>
      <color indexed="8"/>
      <name val="Arial LatArm"/>
      <family val="2"/>
    </font>
    <font>
      <sz val="12"/>
      <color theme="1"/>
      <name val="Times Armenian"/>
      <family val="1"/>
    </font>
    <font>
      <sz val="10"/>
      <color theme="1"/>
      <name val="Times Armenian"/>
      <family val="1"/>
    </font>
    <font>
      <b/>
      <sz val="10"/>
      <color theme="1"/>
      <name val="Times Armenian"/>
      <family val="1"/>
    </font>
    <font>
      <sz val="12"/>
      <name val="Arial Armenian"/>
      <family val="2"/>
    </font>
    <font>
      <b/>
      <u/>
      <sz val="12"/>
      <color theme="1"/>
      <name val="Times Armenian"/>
      <family val="1"/>
    </font>
    <font>
      <sz val="10"/>
      <name val="Arial AM"/>
      <family val="2"/>
    </font>
    <font>
      <sz val="10"/>
      <color rgb="FF000000"/>
      <name val="GHEA Grapalat"/>
      <family val="3"/>
    </font>
    <font>
      <sz val="10"/>
      <name val="Times Armenian"/>
      <family val="1"/>
    </font>
    <font>
      <sz val="10"/>
      <name val="Calibri"/>
      <family val="2"/>
      <scheme val="minor"/>
    </font>
    <font>
      <sz val="10"/>
      <name val="GHEA Grapalat"/>
      <family val="3"/>
    </font>
    <font>
      <b/>
      <sz val="10"/>
      <name val="Arial AM"/>
      <family val="2"/>
    </font>
    <font>
      <b/>
      <sz val="14"/>
      <color theme="1"/>
      <name val="Times Armenian"/>
      <family val="1"/>
    </font>
    <font>
      <sz val="10"/>
      <name val="Calibri"/>
      <family val="2"/>
    </font>
    <font>
      <b/>
      <sz val="10"/>
      <color theme="1"/>
      <name val="Arial AM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Arial LatArm"/>
      <family val="2"/>
    </font>
    <font>
      <sz val="10"/>
      <color theme="1"/>
      <name val="Arial AM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176">
    <xf numFmtId="0" fontId="0" fillId="0" borderId="0" xfId="0"/>
    <xf numFmtId="0" fontId="2" fillId="0" borderId="0" xfId="0" applyFont="1" applyAlignment="1" applyProtection="1">
      <alignment vertical="center"/>
      <protection locked="0" hidden="1"/>
    </xf>
    <xf numFmtId="0" fontId="2" fillId="0" borderId="0" xfId="0" applyFont="1" applyAlignment="1" applyProtection="1">
      <alignment horizontal="right" vertical="center"/>
      <protection locked="0" hidden="1"/>
    </xf>
    <xf numFmtId="0" fontId="2" fillId="0" borderId="0" xfId="0" applyFont="1" applyBorder="1" applyAlignment="1" applyProtection="1">
      <alignment horizontal="right" vertical="center"/>
      <protection locked="0" hidden="1"/>
    </xf>
    <xf numFmtId="0" fontId="2" fillId="0" borderId="0" xfId="0" applyFont="1" applyBorder="1" applyAlignment="1" applyProtection="1">
      <alignment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Border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vertical="center" wrapText="1"/>
      <protection locked="0" hidden="1"/>
    </xf>
    <xf numFmtId="0" fontId="5" fillId="0" borderId="0" xfId="0" applyFont="1" applyAlignment="1" applyProtection="1">
      <alignment horizontal="center" vertical="center" wrapText="1"/>
      <protection locked="0" hidden="1"/>
    </xf>
    <xf numFmtId="0" fontId="6" fillId="0" borderId="0" xfId="0" applyFont="1" applyBorder="1" applyAlignment="1" applyProtection="1">
      <alignment horizontal="center" vertical="center" wrapText="1"/>
      <protection locked="0" hidden="1"/>
    </xf>
    <xf numFmtId="0" fontId="5" fillId="0" borderId="0" xfId="0" applyFont="1" applyBorder="1" applyAlignment="1" applyProtection="1">
      <alignment horizontal="center" vertical="center"/>
      <protection locked="0" hidden="1"/>
    </xf>
    <xf numFmtId="164" fontId="5" fillId="0" borderId="0" xfId="0" applyNumberFormat="1" applyFont="1" applyBorder="1" applyAlignment="1" applyProtection="1">
      <alignment horizontal="center" vertical="center"/>
      <protection locked="0" hidden="1"/>
    </xf>
    <xf numFmtId="164" fontId="5" fillId="0" borderId="0" xfId="0" applyNumberFormat="1" applyFont="1" applyBorder="1" applyAlignment="1" applyProtection="1">
      <alignment horizontal="center" vertical="center" wrapText="1"/>
      <protection locked="0" hidden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  <protection locked="0" hidden="1"/>
    </xf>
    <xf numFmtId="164" fontId="2" fillId="0" borderId="0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 wrapText="1"/>
      <protection locked="0" hidden="1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 hidden="1"/>
    </xf>
    <xf numFmtId="0" fontId="7" fillId="0" borderId="0" xfId="0" applyFont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left" vertical="center"/>
      <protection locked="0" hidden="1"/>
    </xf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 hidden="1"/>
    </xf>
    <xf numFmtId="164" fontId="5" fillId="0" borderId="0" xfId="0" applyNumberFormat="1" applyFont="1" applyBorder="1" applyAlignment="1" applyProtection="1">
      <alignment vertical="center"/>
      <protection locked="0" hidden="1"/>
    </xf>
    <xf numFmtId="0" fontId="2" fillId="0" borderId="0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locked="0" hidden="1"/>
    </xf>
    <xf numFmtId="0" fontId="2" fillId="0" borderId="1" xfId="2" applyNumberFormat="1" applyFon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 wrapText="1"/>
      <protection locked="0" hidden="1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2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center" vertical="center" wrapText="1"/>
      <protection locked="0" hidden="1"/>
    </xf>
    <xf numFmtId="0" fontId="12" fillId="0" borderId="1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2" applyNumberFormat="1" applyFont="1" applyBorder="1" applyAlignment="1">
      <alignment horizontal="center" vertical="center"/>
    </xf>
    <xf numFmtId="166" fontId="5" fillId="0" borderId="1" xfId="2" applyNumberFormat="1" applyFont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>
      <alignment horizontal="left" vertical="center"/>
    </xf>
    <xf numFmtId="164" fontId="7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13" fillId="0" borderId="1" xfId="2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vertical="center"/>
    </xf>
    <xf numFmtId="164" fontId="14" fillId="0" borderId="1" xfId="2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6" fontId="14" fillId="0" borderId="1" xfId="2" applyNumberFormat="1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/>
      <protection locked="0" hidden="1"/>
    </xf>
    <xf numFmtId="164" fontId="10" fillId="0" borderId="1" xfId="2" applyNumberFormat="1" applyFont="1" applyBorder="1" applyAlignment="1">
      <alignment horizontal="center" vertical="center"/>
    </xf>
    <xf numFmtId="0" fontId="13" fillId="0" borderId="1" xfId="2" applyNumberFormat="1" applyFont="1" applyBorder="1" applyAlignment="1">
      <alignment horizontal="center" vertical="center"/>
    </xf>
    <xf numFmtId="0" fontId="16" fillId="0" borderId="3" xfId="0" applyFont="1" applyBorder="1" applyAlignment="1" applyProtection="1">
      <alignment horizontal="left" vertical="center"/>
      <protection locked="0" hidden="1"/>
    </xf>
    <xf numFmtId="164" fontId="17" fillId="0" borderId="1" xfId="0" applyNumberFormat="1" applyFont="1" applyBorder="1" applyAlignment="1" applyProtection="1">
      <alignment horizontal="center"/>
      <protection locked="0" hidden="1"/>
    </xf>
    <xf numFmtId="0" fontId="17" fillId="0" borderId="1" xfId="0" applyFont="1" applyBorder="1" applyAlignment="1" applyProtection="1">
      <alignment horizontal="center"/>
      <protection locked="0" hidden="1"/>
    </xf>
    <xf numFmtId="0" fontId="9" fillId="0" borderId="1" xfId="0" applyFont="1" applyBorder="1" applyAlignment="1" applyProtection="1">
      <alignment horizontal="left" vertical="center"/>
      <protection locked="0" hidden="1"/>
    </xf>
    <xf numFmtId="164" fontId="17" fillId="0" borderId="1" xfId="0" applyNumberFormat="1" applyFont="1" applyBorder="1" applyAlignment="1" applyProtection="1">
      <alignment horizontal="center" vertical="center"/>
    </xf>
    <xf numFmtId="164" fontId="13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left" vertical="center" wrapText="1"/>
      <protection locked="0" hidden="1"/>
    </xf>
    <xf numFmtId="0" fontId="9" fillId="0" borderId="1" xfId="2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left" vertical="center"/>
      <protection locked="0" hidden="1"/>
    </xf>
    <xf numFmtId="0" fontId="19" fillId="0" borderId="1" xfId="0" applyFont="1" applyBorder="1" applyAlignment="1" applyProtection="1">
      <alignment horizontal="left" vertical="center" wrapText="1"/>
      <protection locked="0" hidden="1"/>
    </xf>
    <xf numFmtId="0" fontId="7" fillId="0" borderId="1" xfId="2" applyNumberFormat="1" applyFont="1" applyBorder="1" applyAlignment="1">
      <alignment horizontal="center" vertical="center"/>
    </xf>
    <xf numFmtId="0" fontId="20" fillId="0" borderId="2" xfId="0" applyFont="1" applyBorder="1" applyAlignment="1" applyProtection="1">
      <alignment horizontal="left" vertical="center" wrapText="1"/>
      <protection locked="0" hidden="1"/>
    </xf>
    <xf numFmtId="0" fontId="21" fillId="0" borderId="2" xfId="0" applyFont="1" applyBorder="1" applyAlignment="1" applyProtection="1">
      <alignment horizontal="left" vertical="center" wrapText="1"/>
      <protection locked="0" hidden="1"/>
    </xf>
    <xf numFmtId="0" fontId="14" fillId="0" borderId="1" xfId="2" applyNumberFormat="1" applyFont="1" applyBorder="1" applyAlignment="1">
      <alignment horizontal="center" vertical="center"/>
    </xf>
    <xf numFmtId="166" fontId="8" fillId="0" borderId="1" xfId="2" applyNumberFormat="1" applyFont="1" applyBorder="1" applyAlignment="1">
      <alignment horizontal="left" vertical="center" wrapText="1"/>
    </xf>
    <xf numFmtId="166" fontId="7" fillId="0" borderId="1" xfId="2" applyNumberFormat="1" applyFont="1" applyBorder="1" applyAlignment="1">
      <alignment horizontal="left" vertical="center" wrapText="1"/>
    </xf>
    <xf numFmtId="166" fontId="9" fillId="0" borderId="1" xfId="2" applyNumberFormat="1" applyFont="1" applyBorder="1" applyAlignment="1">
      <alignment horizontal="left" vertical="center" wrapText="1"/>
    </xf>
    <xf numFmtId="164" fontId="9" fillId="0" borderId="1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0" fontId="7" fillId="3" borderId="1" xfId="2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vertical="center"/>
    </xf>
    <xf numFmtId="164" fontId="7" fillId="3" borderId="1" xfId="2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34" fillId="3" borderId="0" xfId="0" applyFont="1" applyFill="1"/>
    <xf numFmtId="0" fontId="34" fillId="3" borderId="0" xfId="0" applyFont="1" applyFill="1" applyAlignment="1">
      <alignment horizontal="center"/>
    </xf>
    <xf numFmtId="49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3" fillId="0" borderId="1" xfId="3" applyFont="1" applyBorder="1" applyAlignment="1">
      <alignment horizontal="left" vertical="center"/>
    </xf>
    <xf numFmtId="49" fontId="35" fillId="3" borderId="1" xfId="0" applyNumberFormat="1" applyFont="1" applyFill="1" applyBorder="1" applyAlignment="1">
      <alignment horizontal="center" vertical="center" wrapText="1"/>
    </xf>
    <xf numFmtId="49" fontId="27" fillId="3" borderId="1" xfId="3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64" fontId="13" fillId="3" borderId="1" xfId="3" applyNumberFormat="1" applyFont="1" applyFill="1" applyBorder="1" applyAlignment="1">
      <alignment horizontal="center" vertical="center"/>
    </xf>
    <xf numFmtId="1" fontId="13" fillId="3" borderId="1" xfId="3" applyNumberFormat="1" applyFont="1" applyFill="1" applyBorder="1" applyAlignment="1">
      <alignment horizontal="center" vertical="center"/>
    </xf>
    <xf numFmtId="2" fontId="13" fillId="3" borderId="1" xfId="3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vertical="center" wrapText="1"/>
    </xf>
    <xf numFmtId="49" fontId="23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164" fontId="13" fillId="3" borderId="1" xfId="3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/>
    </xf>
    <xf numFmtId="49" fontId="37" fillId="3" borderId="1" xfId="0" applyNumberFormat="1" applyFont="1" applyFill="1" applyBorder="1" applyAlignment="1">
      <alignment horizontal="right"/>
    </xf>
    <xf numFmtId="0" fontId="29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/>
    </xf>
    <xf numFmtId="164" fontId="38" fillId="3" borderId="1" xfId="3" applyNumberFormat="1" applyFont="1" applyFill="1" applyBorder="1" applyAlignment="1">
      <alignment horizontal="center" vertical="center" wrapText="1"/>
    </xf>
    <xf numFmtId="164" fontId="27" fillId="3" borderId="1" xfId="3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1" fontId="27" fillId="3" borderId="1" xfId="3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164" fontId="32" fillId="3" borderId="1" xfId="3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 hidden="1"/>
    </xf>
    <xf numFmtId="0" fontId="5" fillId="0" borderId="0" xfId="2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 hidden="1"/>
    </xf>
    <xf numFmtId="0" fontId="2" fillId="0" borderId="0" xfId="0" applyFont="1" applyBorder="1" applyAlignment="1">
      <alignment horizontal="center" vertical="center" wrapText="1"/>
    </xf>
    <xf numFmtId="165" fontId="25" fillId="0" borderId="0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center" vertical="center" wrapText="1"/>
    </xf>
    <xf numFmtId="49" fontId="33" fillId="0" borderId="0" xfId="0" applyNumberFormat="1" applyFont="1" applyFill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 hidden="1"/>
    </xf>
    <xf numFmtId="0" fontId="7" fillId="0" borderId="0" xfId="0" applyNumberFormat="1" applyFont="1" applyAlignment="1" applyProtection="1">
      <alignment horizontal="center" vertical="center" wrapText="1"/>
      <protection locked="0" hidden="1"/>
    </xf>
    <xf numFmtId="0" fontId="12" fillId="0" borderId="0" xfId="2" applyFont="1" applyBorder="1" applyAlignment="1">
      <alignment horizontal="center" vertical="center"/>
    </xf>
  </cellXfs>
  <cellStyles count="4">
    <cellStyle name="Normal 2" xfId="3"/>
    <cellStyle name="Normal_Sheet1" xfId="2"/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1924050</xdr:colOff>
      <xdr:row>0</xdr:row>
      <xdr:rowOff>0</xdr:rowOff>
    </xdr:from>
    <xdr:to>
      <xdr:col>7</xdr:col>
      <xdr:colOff>897008</xdr:colOff>
      <xdr:row>7</xdr:row>
      <xdr:rowOff>163579</xdr:rowOff>
    </xdr:to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2533650" y="0"/>
          <a:ext cx="3659258" cy="1563754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Armenian"/>
              <a:ea typeface="+mn-ea"/>
              <a:cs typeface="+mn-cs"/>
            </a:rPr>
            <a:t>Հաստատում եմ.</a:t>
          </a:r>
          <a:endParaRPr lang="en-US" sz="1100" b="0" i="0" strike="noStrike">
            <a:solidFill>
              <a:srgbClr val="000000"/>
            </a:solidFill>
            <a:latin typeface="GHEA Grapalat" pitchFamily="50" charset="0"/>
            <a:ea typeface="+mn-ea"/>
            <a:cs typeface="+mn-cs"/>
          </a:endParaRPr>
        </a:p>
        <a:p>
          <a:pPr algn="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GHEA Grapalat" pitchFamily="50" charset="0"/>
              <a:ea typeface="+mn-ea"/>
              <a:cs typeface="+mn-cs"/>
            </a:rPr>
            <a:t>Երևանի</a:t>
          </a:r>
          <a:r>
            <a:rPr lang="ru-RU" sz="1100" b="0" i="0" strike="noStrike" baseline="0">
              <a:solidFill>
                <a:srgbClr val="000000"/>
              </a:solidFill>
              <a:latin typeface="GHEA Grapalat" pitchFamily="50" charset="0"/>
              <a:ea typeface="+mn-ea"/>
              <a:cs typeface="+mn-cs"/>
            </a:rPr>
            <a:t> հ </a:t>
          </a:r>
          <a:r>
            <a:rPr lang="en-US" sz="1100" b="0" i="0" strike="noStrike" baseline="0">
              <a:solidFill>
                <a:srgbClr val="000000"/>
              </a:solidFill>
              <a:latin typeface="GHEA Grapalat" pitchFamily="50" charset="0"/>
              <a:ea typeface="+mn-ea"/>
              <a:cs typeface="+mn-cs"/>
            </a:rPr>
            <a:t>76</a:t>
          </a:r>
          <a:r>
            <a:rPr lang="ru-RU" sz="1100" b="0" i="0" strike="noStrike" baseline="0">
              <a:solidFill>
                <a:srgbClr val="000000"/>
              </a:solidFill>
              <a:latin typeface="GHEA Grapalat" pitchFamily="50" charset="0"/>
              <a:ea typeface="+mn-ea"/>
              <a:cs typeface="+mn-cs"/>
            </a:rPr>
            <a:t> մանկապարտեզ</a:t>
          </a:r>
          <a:r>
            <a:rPr lang="en-US" sz="1100" b="0" i="0" strike="noStrike" baseline="0">
              <a:solidFill>
                <a:srgbClr val="000000"/>
              </a:solidFill>
              <a:latin typeface="GHEA Grapalat" pitchFamily="50" charset="0"/>
              <a:ea typeface="+mn-ea"/>
              <a:cs typeface="+mn-cs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GHEA Grapalat" pitchFamily="50" charset="0"/>
              <a:ea typeface="+mn-ea"/>
              <a:cs typeface="+mn-cs"/>
            </a:rPr>
            <a:t>ՀՈԱԿ</a:t>
          </a:r>
          <a:r>
            <a:rPr lang="en-US" sz="1100" b="0" i="0" strike="noStrike">
              <a:solidFill>
                <a:srgbClr val="000000"/>
              </a:solidFill>
              <a:latin typeface="GHEA Grapalat" pitchFamily="50" charset="0"/>
              <a:ea typeface="+mn-ea"/>
              <a:cs typeface="+mn-cs"/>
            </a:rPr>
            <a:t>-ի տնօրեն</a:t>
          </a:r>
        </a:p>
        <a:p>
          <a:pPr algn="r" rtl="1">
            <a:defRPr sz="1000"/>
          </a:pPr>
          <a:endParaRPr lang="en-US" sz="1100" b="0" i="0" strike="noStrike">
            <a:solidFill>
              <a:srgbClr val="000000"/>
            </a:solidFill>
            <a:latin typeface="GHEA Grapalat" pitchFamily="50" charset="0"/>
          </a:endParaRPr>
        </a:p>
        <a:p>
          <a:pPr algn="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GHEA Grapalat" pitchFamily="50" charset="0"/>
            </a:rPr>
            <a:t> </a:t>
          </a:r>
        </a:p>
        <a:p>
          <a:pPr algn="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GHEA Grapalat" pitchFamily="50" charset="0"/>
            </a:rPr>
            <a:t>.....................Ն. Շահբազյան</a:t>
          </a:r>
        </a:p>
        <a:p>
          <a:pPr algn="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Arial Armenian" pitchFamily="34" charset="0"/>
            </a:rPr>
            <a:t>13.</a:t>
          </a:r>
          <a:r>
            <a:rPr lang="ru-RU" sz="1100" b="0" i="0" strike="noStrike">
              <a:solidFill>
                <a:srgbClr val="000000"/>
              </a:solidFill>
              <a:latin typeface="Arial Armenian" pitchFamily="34" charset="0"/>
            </a:rPr>
            <a:t>0</a:t>
          </a:r>
          <a:r>
            <a:rPr lang="en-US" sz="1100" b="0" i="0" strike="noStrike">
              <a:solidFill>
                <a:srgbClr val="000000"/>
              </a:solidFill>
              <a:latin typeface="Arial Armenian" pitchFamily="34" charset="0"/>
            </a:rPr>
            <a:t>3.2018թ..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8"/>
  <sheetViews>
    <sheetView topLeftCell="A31" workbookViewId="0">
      <selection activeCell="G53" sqref="G53:G54"/>
    </sheetView>
  </sheetViews>
  <sheetFormatPr defaultRowHeight="18"/>
  <cols>
    <col min="1" max="6" width="9.140625" style="1"/>
    <col min="7" max="7" width="17.7109375" style="5" customWidth="1"/>
    <col min="8" max="9" width="9.140625" style="4"/>
    <col min="10" max="16384" width="9.140625" style="1"/>
  </cols>
  <sheetData>
    <row r="1" spans="1:14">
      <c r="F1" s="2"/>
      <c r="G1" s="2" t="s">
        <v>0</v>
      </c>
      <c r="H1" s="3"/>
    </row>
    <row r="2" spans="1:14">
      <c r="F2" s="2"/>
      <c r="G2" s="2" t="s">
        <v>1</v>
      </c>
      <c r="H2" s="3"/>
    </row>
    <row r="3" spans="1:14">
      <c r="F3" s="2"/>
      <c r="G3" s="2" t="s">
        <v>2</v>
      </c>
      <c r="H3" s="3"/>
    </row>
    <row r="4" spans="1:14">
      <c r="F4" s="2"/>
      <c r="G4" s="2" t="s">
        <v>3</v>
      </c>
      <c r="H4" s="3"/>
    </row>
    <row r="5" spans="1:14">
      <c r="F5" s="2"/>
      <c r="G5" s="2" t="s">
        <v>4</v>
      </c>
      <c r="H5" s="3"/>
    </row>
    <row r="6" spans="1:14">
      <c r="F6" s="5"/>
      <c r="G6" s="2"/>
      <c r="H6" s="6"/>
    </row>
    <row r="7" spans="1:14" ht="19.5">
      <c r="A7" s="165" t="s">
        <v>5</v>
      </c>
      <c r="B7" s="165"/>
      <c r="C7" s="165"/>
      <c r="D7" s="165"/>
      <c r="E7" s="165"/>
      <c r="F7" s="165"/>
      <c r="G7" s="165"/>
      <c r="H7" s="7"/>
    </row>
    <row r="8" spans="1:14">
      <c r="A8" s="5"/>
    </row>
    <row r="9" spans="1:14" s="9" customFormat="1">
      <c r="A9" s="166" t="s">
        <v>6</v>
      </c>
      <c r="B9" s="166"/>
      <c r="C9" s="166"/>
      <c r="D9" s="166"/>
      <c r="E9" s="166"/>
      <c r="F9" s="166"/>
      <c r="G9" s="166"/>
      <c r="H9" s="8"/>
      <c r="I9" s="8"/>
    </row>
    <row r="10" spans="1:14">
      <c r="A10" s="167" t="s">
        <v>7</v>
      </c>
      <c r="B10" s="167"/>
      <c r="C10" s="167"/>
      <c r="D10" s="167"/>
      <c r="E10" s="167"/>
      <c r="F10" s="167"/>
      <c r="G10" s="167"/>
      <c r="H10" s="10"/>
      <c r="I10" s="11"/>
      <c r="J10" s="12"/>
      <c r="K10" s="12"/>
      <c r="L10" s="12"/>
      <c r="M10" s="12"/>
      <c r="N10" s="12"/>
    </row>
    <row r="11" spans="1:14">
      <c r="A11" s="13"/>
      <c r="B11" s="13"/>
      <c r="C11" s="13"/>
      <c r="D11" s="13"/>
      <c r="E11" s="13"/>
      <c r="F11" s="13"/>
      <c r="G11" s="13"/>
      <c r="H11" s="10"/>
      <c r="I11" s="11"/>
      <c r="J11" s="12"/>
      <c r="K11" s="12"/>
      <c r="L11" s="12"/>
      <c r="M11" s="12"/>
      <c r="N11" s="12"/>
    </row>
    <row r="12" spans="1:14" ht="30">
      <c r="A12" s="13"/>
      <c r="B12" s="13"/>
      <c r="C12" s="13"/>
      <c r="D12" s="13"/>
      <c r="E12" s="13"/>
      <c r="F12" s="13"/>
      <c r="G12" s="14" t="s">
        <v>8</v>
      </c>
      <c r="H12" s="10"/>
      <c r="I12" s="11"/>
      <c r="J12" s="12"/>
      <c r="K12" s="12"/>
      <c r="L12" s="12"/>
      <c r="M12" s="12"/>
      <c r="N12" s="12"/>
    </row>
    <row r="13" spans="1:14" ht="90">
      <c r="A13" s="15" t="s">
        <v>9</v>
      </c>
      <c r="B13" s="10" t="s">
        <v>10</v>
      </c>
      <c r="C13" s="16"/>
      <c r="D13" s="16"/>
      <c r="E13" s="16"/>
      <c r="F13" s="16"/>
      <c r="G13" s="17"/>
    </row>
    <row r="14" spans="1:14">
      <c r="A14" s="6">
        <v>1</v>
      </c>
      <c r="B14" s="18" t="s">
        <v>11</v>
      </c>
      <c r="C14" s="19"/>
      <c r="D14" s="20"/>
      <c r="E14" s="21"/>
      <c r="F14" s="21"/>
      <c r="G14" s="21">
        <v>115754.1</v>
      </c>
    </row>
    <row r="15" spans="1:14">
      <c r="A15" s="6">
        <v>2</v>
      </c>
      <c r="B15" s="8" t="s">
        <v>12</v>
      </c>
      <c r="C15" s="19"/>
      <c r="D15" s="20"/>
      <c r="E15" s="21"/>
      <c r="F15" s="21"/>
      <c r="G15" s="21"/>
    </row>
    <row r="16" spans="1:14">
      <c r="A16" s="6">
        <v>3</v>
      </c>
      <c r="B16" s="8" t="s">
        <v>13</v>
      </c>
      <c r="C16" s="19"/>
      <c r="D16" s="20"/>
      <c r="E16" s="21"/>
      <c r="F16" s="21"/>
      <c r="G16" s="21"/>
    </row>
    <row r="17" spans="1:9">
      <c r="A17" s="6">
        <v>2</v>
      </c>
      <c r="B17" s="18" t="s">
        <v>14</v>
      </c>
      <c r="C17" s="22"/>
      <c r="D17" s="22"/>
      <c r="E17" s="21"/>
      <c r="F17" s="21"/>
      <c r="G17" s="21">
        <v>13.1</v>
      </c>
    </row>
    <row r="18" spans="1:9">
      <c r="A18" s="6">
        <v>5</v>
      </c>
      <c r="B18" s="8" t="s">
        <v>15</v>
      </c>
      <c r="C18" s="22"/>
      <c r="D18" s="22"/>
      <c r="E18" s="21"/>
      <c r="F18" s="21"/>
      <c r="G18" s="21"/>
    </row>
    <row r="19" spans="1:9">
      <c r="A19" s="6">
        <v>6</v>
      </c>
      <c r="B19" s="8" t="s">
        <v>16</v>
      </c>
      <c r="C19" s="22"/>
      <c r="D19" s="22"/>
      <c r="E19" s="21"/>
      <c r="F19" s="21"/>
      <c r="G19" s="21"/>
    </row>
    <row r="20" spans="1:9">
      <c r="A20" s="6">
        <v>3</v>
      </c>
      <c r="B20" s="18" t="s">
        <v>17</v>
      </c>
      <c r="C20" s="22"/>
      <c r="D20" s="22"/>
      <c r="E20" s="21"/>
      <c r="F20" s="21"/>
      <c r="G20" s="21">
        <v>77</v>
      </c>
    </row>
    <row r="21" spans="1:9">
      <c r="A21" s="6">
        <v>4</v>
      </c>
      <c r="B21" s="8" t="s">
        <v>18</v>
      </c>
      <c r="C21" s="22"/>
      <c r="D21" s="22"/>
      <c r="E21" s="21"/>
      <c r="F21" s="21"/>
      <c r="G21" s="21">
        <v>900</v>
      </c>
    </row>
    <row r="22" spans="1:9">
      <c r="A22" s="6">
        <v>5</v>
      </c>
      <c r="B22" s="18" t="s">
        <v>19</v>
      </c>
      <c r="C22" s="22"/>
      <c r="D22" s="22"/>
      <c r="E22" s="21"/>
      <c r="F22" s="21"/>
      <c r="G22" s="21">
        <v>400</v>
      </c>
    </row>
    <row r="23" spans="1:9">
      <c r="A23" s="6">
        <v>10</v>
      </c>
      <c r="B23" s="8" t="s">
        <v>20</v>
      </c>
      <c r="C23" s="22"/>
      <c r="D23" s="22"/>
      <c r="E23" s="21"/>
      <c r="F23" s="21"/>
      <c r="G23" s="21"/>
    </row>
    <row r="24" spans="1:9" s="26" customFormat="1">
      <c r="A24" s="15"/>
      <c r="B24" s="23" t="s">
        <v>21</v>
      </c>
      <c r="C24" s="17"/>
      <c r="D24" s="17"/>
      <c r="E24" s="24"/>
      <c r="F24" s="24"/>
      <c r="G24" s="24">
        <f>SUM(G14:G23)</f>
        <v>117144.20000000001</v>
      </c>
      <c r="H24" s="25"/>
      <c r="I24" s="25"/>
    </row>
    <row r="25" spans="1:9">
      <c r="A25" s="6"/>
      <c r="B25" s="27"/>
      <c r="C25" s="22"/>
      <c r="D25" s="22"/>
      <c r="E25" s="21"/>
      <c r="F25" s="21"/>
      <c r="G25" s="21"/>
    </row>
    <row r="26" spans="1:9" ht="72">
      <c r="A26" s="15" t="s">
        <v>22</v>
      </c>
      <c r="B26" s="10" t="s">
        <v>23</v>
      </c>
      <c r="C26" s="17"/>
      <c r="D26" s="17"/>
      <c r="E26" s="17"/>
      <c r="F26" s="17"/>
      <c r="G26" s="17"/>
    </row>
    <row r="27" spans="1:9">
      <c r="A27" s="6">
        <v>1</v>
      </c>
      <c r="B27" s="28" t="s">
        <v>24</v>
      </c>
      <c r="C27" s="22"/>
      <c r="D27" s="20"/>
      <c r="E27" s="21"/>
      <c r="F27" s="21"/>
      <c r="G27" s="21">
        <v>84494.2</v>
      </c>
    </row>
    <row r="28" spans="1:9">
      <c r="A28" s="6">
        <v>1.1000000000000001</v>
      </c>
      <c r="B28" s="28" t="s">
        <v>25</v>
      </c>
      <c r="C28" s="22"/>
      <c r="D28" s="20"/>
      <c r="E28" s="21"/>
      <c r="F28" s="21"/>
      <c r="G28" s="21">
        <v>3000</v>
      </c>
    </row>
    <row r="29" spans="1:9">
      <c r="A29" s="6">
        <v>2</v>
      </c>
      <c r="B29" s="28" t="s">
        <v>26</v>
      </c>
      <c r="C29" s="22"/>
      <c r="D29" s="20"/>
      <c r="E29" s="21"/>
      <c r="F29" s="21"/>
      <c r="G29" s="21">
        <v>16138.4</v>
      </c>
    </row>
    <row r="30" spans="1:9">
      <c r="A30" s="6">
        <v>3</v>
      </c>
      <c r="B30" s="28" t="s">
        <v>27</v>
      </c>
      <c r="C30" s="22"/>
      <c r="D30" s="20"/>
      <c r="E30" s="21"/>
      <c r="F30" s="21"/>
      <c r="G30" s="21">
        <v>892.4</v>
      </c>
    </row>
    <row r="31" spans="1:9">
      <c r="A31" s="6">
        <v>4</v>
      </c>
      <c r="B31" s="8" t="s">
        <v>28</v>
      </c>
      <c r="C31" s="22"/>
      <c r="D31" s="20"/>
      <c r="E31" s="21"/>
      <c r="F31" s="21"/>
      <c r="G31" s="21">
        <v>4259.3999999999996</v>
      </c>
    </row>
    <row r="32" spans="1:9">
      <c r="A32" s="6">
        <v>5</v>
      </c>
      <c r="B32" s="28" t="s">
        <v>29</v>
      </c>
      <c r="C32" s="22"/>
      <c r="D32" s="20"/>
      <c r="E32" s="21"/>
      <c r="F32" s="21"/>
      <c r="G32" s="21">
        <v>370</v>
      </c>
    </row>
    <row r="33" spans="1:8">
      <c r="A33" s="6">
        <v>6</v>
      </c>
      <c r="B33" s="8" t="s">
        <v>30</v>
      </c>
      <c r="C33" s="22"/>
      <c r="D33" s="20"/>
      <c r="E33" s="21"/>
      <c r="F33" s="21"/>
      <c r="G33" s="21">
        <v>372</v>
      </c>
    </row>
    <row r="34" spans="1:8">
      <c r="A34" s="6">
        <v>7</v>
      </c>
      <c r="B34" s="8"/>
      <c r="C34" s="22"/>
      <c r="D34" s="20"/>
      <c r="E34" s="21"/>
      <c r="F34" s="21"/>
      <c r="G34" s="21"/>
    </row>
    <row r="35" spans="1:8">
      <c r="A35" s="6">
        <v>7</v>
      </c>
      <c r="B35" s="28" t="s">
        <v>31</v>
      </c>
      <c r="C35" s="22"/>
      <c r="D35" s="22"/>
      <c r="E35" s="22"/>
      <c r="F35" s="22"/>
      <c r="G35" s="22">
        <f>SUM(G36:G38)</f>
        <v>198.6</v>
      </c>
    </row>
    <row r="36" spans="1:8">
      <c r="A36" s="29">
        <v>7.1</v>
      </c>
      <c r="B36" s="30" t="s">
        <v>32</v>
      </c>
      <c r="C36" s="22"/>
      <c r="D36" s="20"/>
      <c r="E36" s="21"/>
      <c r="F36" s="21"/>
      <c r="G36" s="21">
        <v>57.6</v>
      </c>
    </row>
    <row r="37" spans="1:8">
      <c r="A37" s="29">
        <v>7.2</v>
      </c>
      <c r="B37" s="31" t="s">
        <v>33</v>
      </c>
      <c r="C37" s="22"/>
      <c r="D37" s="20"/>
      <c r="E37" s="21"/>
      <c r="F37" s="21"/>
      <c r="G37" s="21">
        <v>45</v>
      </c>
    </row>
    <row r="38" spans="1:8">
      <c r="A38" s="29">
        <v>7.3</v>
      </c>
      <c r="B38" s="31" t="s">
        <v>34</v>
      </c>
      <c r="C38" s="22"/>
      <c r="D38" s="20"/>
      <c r="E38" s="21"/>
      <c r="F38" s="21"/>
      <c r="G38" s="21">
        <v>96</v>
      </c>
    </row>
    <row r="39" spans="1:8">
      <c r="A39" s="6">
        <v>9</v>
      </c>
      <c r="B39" s="8" t="s">
        <v>35</v>
      </c>
      <c r="C39" s="22"/>
      <c r="D39" s="20"/>
      <c r="E39" s="21"/>
      <c r="F39" s="21"/>
      <c r="G39" s="21"/>
      <c r="H39" s="32"/>
    </row>
    <row r="40" spans="1:8">
      <c r="A40" s="6">
        <v>8</v>
      </c>
      <c r="B40" s="8" t="s">
        <v>36</v>
      </c>
      <c r="C40" s="22"/>
      <c r="D40" s="20"/>
      <c r="E40" s="21"/>
      <c r="F40" s="21"/>
      <c r="G40" s="21">
        <v>14</v>
      </c>
      <c r="H40" s="32"/>
    </row>
    <row r="41" spans="1:8">
      <c r="A41" s="6">
        <v>9</v>
      </c>
      <c r="B41" s="28" t="s">
        <v>37</v>
      </c>
      <c r="C41" s="22"/>
      <c r="D41" s="20"/>
      <c r="E41" s="21"/>
      <c r="F41" s="21"/>
      <c r="G41" s="21">
        <v>1292</v>
      </c>
      <c r="H41" s="32"/>
    </row>
    <row r="42" spans="1:8">
      <c r="A42" s="6">
        <v>10</v>
      </c>
      <c r="B42" s="28" t="s">
        <v>38</v>
      </c>
      <c r="C42" s="22"/>
      <c r="D42" s="20"/>
      <c r="E42" s="21"/>
      <c r="F42" s="21"/>
      <c r="G42" s="21">
        <v>1200</v>
      </c>
      <c r="H42" s="32"/>
    </row>
    <row r="43" spans="1:8">
      <c r="A43" s="6">
        <v>11</v>
      </c>
      <c r="B43" s="8" t="s">
        <v>39</v>
      </c>
      <c r="C43" s="22"/>
      <c r="D43" s="20"/>
      <c r="E43" s="21"/>
      <c r="F43" s="21"/>
      <c r="G43" s="21">
        <v>150</v>
      </c>
      <c r="H43" s="32"/>
    </row>
    <row r="44" spans="1:8">
      <c r="A44" s="6">
        <v>14</v>
      </c>
      <c r="B44" s="8" t="s">
        <v>40</v>
      </c>
      <c r="C44" s="22"/>
      <c r="D44" s="22"/>
      <c r="E44" s="22"/>
      <c r="F44" s="22"/>
      <c r="G44" s="22">
        <f>SUM(G45:G48)</f>
        <v>0</v>
      </c>
      <c r="H44" s="32"/>
    </row>
    <row r="45" spans="1:8">
      <c r="A45" s="29">
        <v>14.1</v>
      </c>
      <c r="B45" s="31" t="s">
        <v>41</v>
      </c>
      <c r="C45" s="22"/>
      <c r="D45" s="20"/>
      <c r="E45" s="21"/>
      <c r="F45" s="21"/>
      <c r="G45" s="21"/>
    </row>
    <row r="46" spans="1:8">
      <c r="A46" s="29">
        <v>14.2</v>
      </c>
      <c r="B46" s="31" t="s">
        <v>42</v>
      </c>
      <c r="C46" s="22"/>
      <c r="D46" s="20"/>
      <c r="E46" s="21"/>
      <c r="F46" s="21"/>
      <c r="G46" s="21"/>
    </row>
    <row r="47" spans="1:8">
      <c r="A47" s="29">
        <v>14.3</v>
      </c>
      <c r="B47" s="31" t="s">
        <v>43</v>
      </c>
      <c r="C47" s="22"/>
      <c r="D47" s="20"/>
      <c r="E47" s="21"/>
      <c r="F47" s="21"/>
      <c r="G47" s="21"/>
    </row>
    <row r="48" spans="1:8">
      <c r="A48" s="29">
        <v>14.4</v>
      </c>
      <c r="B48" s="31" t="s">
        <v>44</v>
      </c>
      <c r="C48" s="22"/>
      <c r="D48" s="20"/>
      <c r="E48" s="21"/>
      <c r="F48" s="21"/>
      <c r="G48" s="21"/>
    </row>
    <row r="49" spans="1:9">
      <c r="A49" s="29">
        <v>12</v>
      </c>
      <c r="B49" s="8" t="s">
        <v>45</v>
      </c>
      <c r="C49" s="22"/>
      <c r="D49" s="20"/>
      <c r="E49" s="21"/>
      <c r="F49" s="21"/>
      <c r="G49" s="21">
        <v>3505</v>
      </c>
    </row>
    <row r="50" spans="1:9">
      <c r="A50" s="6">
        <v>16</v>
      </c>
      <c r="B50" s="8" t="s">
        <v>46</v>
      </c>
      <c r="C50" s="22"/>
      <c r="D50" s="20"/>
      <c r="E50" s="21"/>
      <c r="F50" s="21"/>
      <c r="G50" s="21"/>
    </row>
    <row r="51" spans="1:9">
      <c r="A51" s="29">
        <v>17</v>
      </c>
      <c r="B51" s="8" t="s">
        <v>47</v>
      </c>
      <c r="C51" s="22"/>
      <c r="D51" s="20"/>
      <c r="E51" s="21"/>
      <c r="F51" s="21"/>
      <c r="G51" s="21"/>
    </row>
    <row r="52" spans="1:9">
      <c r="A52" s="6">
        <v>18</v>
      </c>
      <c r="B52" s="8" t="s">
        <v>48</v>
      </c>
      <c r="C52" s="22"/>
      <c r="D52" s="20"/>
      <c r="E52" s="21"/>
      <c r="F52" s="21"/>
      <c r="G52" s="21"/>
    </row>
    <row r="53" spans="1:9" ht="33.75" customHeight="1">
      <c r="A53" s="29">
        <v>13</v>
      </c>
      <c r="B53" s="168" t="s">
        <v>49</v>
      </c>
      <c r="C53" s="168"/>
      <c r="D53" s="168"/>
      <c r="E53" s="168"/>
      <c r="F53" s="168"/>
      <c r="G53" s="22">
        <v>30</v>
      </c>
    </row>
    <row r="54" spans="1:9">
      <c r="A54" s="6">
        <v>14</v>
      </c>
      <c r="B54" s="8" t="s">
        <v>50</v>
      </c>
      <c r="C54" s="22"/>
      <c r="D54" s="20"/>
      <c r="E54" s="21"/>
      <c r="F54" s="21"/>
      <c r="G54" s="21">
        <v>3672.7</v>
      </c>
    </row>
    <row r="55" spans="1:9">
      <c r="A55" s="29">
        <v>14.1</v>
      </c>
      <c r="B55" s="31" t="s">
        <v>51</v>
      </c>
      <c r="C55" s="22"/>
      <c r="D55" s="20"/>
      <c r="E55" s="21"/>
      <c r="F55" s="21"/>
      <c r="G55" s="21">
        <v>900</v>
      </c>
    </row>
    <row r="56" spans="1:9">
      <c r="A56" s="6">
        <v>21</v>
      </c>
      <c r="B56" s="18" t="s">
        <v>52</v>
      </c>
      <c r="C56" s="22"/>
      <c r="D56" s="20"/>
      <c r="E56" s="21"/>
      <c r="F56" s="21"/>
      <c r="G56" s="21"/>
    </row>
    <row r="57" spans="1:9" ht="50.25" customHeight="1">
      <c r="A57" s="6">
        <v>22</v>
      </c>
      <c r="B57" s="168" t="s">
        <v>53</v>
      </c>
      <c r="C57" s="168"/>
      <c r="D57" s="168"/>
      <c r="E57" s="168"/>
      <c r="F57" s="168"/>
      <c r="G57" s="21"/>
    </row>
    <row r="58" spans="1:9">
      <c r="A58" s="6">
        <v>15</v>
      </c>
      <c r="B58" s="8" t="s">
        <v>54</v>
      </c>
      <c r="C58" s="22"/>
      <c r="D58" s="20"/>
      <c r="E58" s="21"/>
      <c r="F58" s="21"/>
      <c r="G58" s="21">
        <v>256.2</v>
      </c>
    </row>
    <row r="59" spans="1:9">
      <c r="A59" s="6">
        <v>16</v>
      </c>
      <c r="B59" s="8" t="s">
        <v>55</v>
      </c>
      <c r="C59" s="22"/>
      <c r="D59" s="20"/>
      <c r="E59" s="21"/>
      <c r="F59" s="21"/>
      <c r="G59" s="21">
        <v>84</v>
      </c>
    </row>
    <row r="60" spans="1:9">
      <c r="A60" s="6">
        <v>17</v>
      </c>
      <c r="B60" s="4" t="s">
        <v>56</v>
      </c>
      <c r="C60" s="22"/>
      <c r="D60" s="20"/>
      <c r="E60" s="21"/>
      <c r="F60" s="21"/>
      <c r="G60" s="21">
        <v>215.3</v>
      </c>
    </row>
    <row r="61" spans="1:9" s="26" customFormat="1">
      <c r="A61" s="15"/>
      <c r="B61" s="23" t="s">
        <v>57</v>
      </c>
      <c r="C61" s="17"/>
      <c r="D61" s="17"/>
      <c r="E61" s="24"/>
      <c r="F61" s="24"/>
      <c r="G61" s="24">
        <f>G27+SUM(G29:G35,G39:G44,G49:G54,G56:G60)</f>
        <v>117144.2</v>
      </c>
      <c r="H61" s="33">
        <f>G24-G61</f>
        <v>0</v>
      </c>
      <c r="I61" s="25"/>
    </row>
    <row r="62" spans="1:9">
      <c r="B62" s="28"/>
      <c r="C62" s="6"/>
      <c r="D62" s="6"/>
      <c r="E62" s="6"/>
      <c r="F62" s="6"/>
      <c r="G62" s="6"/>
    </row>
    <row r="63" spans="1:9">
      <c r="B63" s="6" t="s">
        <v>58</v>
      </c>
      <c r="C63" s="6" t="s">
        <v>59</v>
      </c>
      <c r="D63" s="6"/>
      <c r="E63" s="6" t="s">
        <v>60</v>
      </c>
      <c r="F63" s="6"/>
      <c r="G63" s="6"/>
      <c r="H63" s="34"/>
    </row>
    <row r="64" spans="1:9">
      <c r="B64" s="4"/>
      <c r="C64" s="4"/>
      <c r="D64" s="4"/>
      <c r="E64" s="29" t="s">
        <v>61</v>
      </c>
      <c r="F64" s="29"/>
      <c r="G64" s="6"/>
      <c r="H64" s="34"/>
    </row>
    <row r="65" spans="1:8">
      <c r="B65" s="4"/>
      <c r="C65" s="4"/>
      <c r="D65" s="4"/>
      <c r="E65" s="29"/>
      <c r="F65" s="29"/>
      <c r="G65" s="6"/>
      <c r="H65" s="34"/>
    </row>
    <row r="66" spans="1:8">
      <c r="A66" s="1" t="s">
        <v>62</v>
      </c>
      <c r="B66" s="4" t="s">
        <v>63</v>
      </c>
      <c r="C66" s="6" t="s">
        <v>59</v>
      </c>
      <c r="D66" s="6"/>
      <c r="E66" s="6" t="s">
        <v>64</v>
      </c>
      <c r="F66" s="6"/>
      <c r="G66" s="6"/>
    </row>
    <row r="67" spans="1:8">
      <c r="B67" s="4"/>
      <c r="C67" s="4"/>
      <c r="D67" s="4"/>
      <c r="E67" s="29" t="s">
        <v>61</v>
      </c>
      <c r="F67" s="29"/>
      <c r="G67" s="6"/>
    </row>
    <row r="68" spans="1:8">
      <c r="B68" s="4"/>
      <c r="C68" s="4"/>
      <c r="D68" s="4"/>
      <c r="E68" s="29"/>
      <c r="F68" s="29"/>
      <c r="G68" s="6"/>
    </row>
    <row r="69" spans="1:8">
      <c r="B69" s="4" t="s">
        <v>65</v>
      </c>
      <c r="C69" s="6" t="s">
        <v>66</v>
      </c>
      <c r="D69" s="6"/>
      <c r="E69" s="6" t="s">
        <v>67</v>
      </c>
      <c r="F69" s="6"/>
      <c r="G69" s="6"/>
    </row>
    <row r="70" spans="1:8">
      <c r="B70" s="4"/>
      <c r="C70" s="4"/>
      <c r="D70" s="4"/>
      <c r="E70" s="29" t="s">
        <v>61</v>
      </c>
      <c r="F70" s="29"/>
      <c r="G70" s="6"/>
    </row>
    <row r="71" spans="1:8">
      <c r="B71" s="4"/>
      <c r="C71" s="35"/>
      <c r="D71" s="4"/>
      <c r="E71" s="4"/>
      <c r="F71" s="4"/>
      <c r="G71" s="6"/>
    </row>
    <row r="72" spans="1:8">
      <c r="B72" s="4"/>
      <c r="C72" s="4"/>
      <c r="D72" s="4"/>
      <c r="E72" s="4"/>
      <c r="F72" s="4"/>
      <c r="G72" s="6"/>
    </row>
    <row r="73" spans="1:8">
      <c r="B73" s="4"/>
      <c r="C73" s="4"/>
      <c r="D73" s="4"/>
      <c r="E73" s="4"/>
      <c r="F73" s="4"/>
      <c r="G73" s="6"/>
    </row>
    <row r="74" spans="1:8">
      <c r="B74" s="4"/>
      <c r="C74" s="4"/>
      <c r="D74" s="4"/>
      <c r="E74" s="4"/>
      <c r="F74" s="4"/>
      <c r="G74" s="6"/>
    </row>
    <row r="75" spans="1:8">
      <c r="B75" s="4"/>
      <c r="C75" s="4"/>
      <c r="D75" s="4"/>
      <c r="E75" s="4"/>
      <c r="F75" s="4"/>
      <c r="G75" s="6"/>
    </row>
    <row r="76" spans="1:8">
      <c r="B76" s="4"/>
      <c r="C76" s="4"/>
      <c r="D76" s="4"/>
      <c r="E76" s="4"/>
      <c r="F76" s="4"/>
      <c r="G76" s="6"/>
    </row>
    <row r="77" spans="1:8">
      <c r="B77" s="4"/>
      <c r="C77" s="4"/>
      <c r="D77" s="4"/>
      <c r="E77" s="4"/>
      <c r="F77" s="4"/>
      <c r="G77" s="6"/>
    </row>
    <row r="78" spans="1:8">
      <c r="B78" s="4"/>
      <c r="C78" s="4"/>
      <c r="D78" s="4"/>
      <c r="E78" s="4"/>
      <c r="F78" s="4"/>
      <c r="G78" s="6"/>
    </row>
  </sheetData>
  <mergeCells count="5">
    <mergeCell ref="A7:G7"/>
    <mergeCell ref="A9:G9"/>
    <mergeCell ref="A10:G10"/>
    <mergeCell ref="B53:F53"/>
    <mergeCell ref="B57:F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3"/>
  <sheetViews>
    <sheetView tabSelected="1" topLeftCell="A172" workbookViewId="0">
      <selection activeCell="H173" sqref="H173"/>
    </sheetView>
  </sheetViews>
  <sheetFormatPr defaultRowHeight="15"/>
  <cols>
    <col min="1" max="1" width="4.28515625" style="93" customWidth="1"/>
    <col min="2" max="2" width="9.85546875" style="102" customWidth="1"/>
    <col min="3" max="3" width="46.42578125" style="102" customWidth="1"/>
    <col min="4" max="4" width="7.28515625" style="103" customWidth="1"/>
    <col min="5" max="5" width="8.42578125" style="95" customWidth="1"/>
    <col min="6" max="6" width="7.42578125" style="95" customWidth="1"/>
    <col min="7" max="7" width="10" style="95" customWidth="1"/>
    <col min="8" max="8" width="8.28515625" style="95" customWidth="1"/>
    <col min="9" max="11" width="9.140625" style="95"/>
    <col min="12" max="12" width="10.140625" style="95" bestFit="1" customWidth="1"/>
    <col min="13" max="16384" width="9.140625" style="95"/>
  </cols>
  <sheetData>
    <row r="1" spans="1:8" s="117" customFormat="1">
      <c r="A1" s="139"/>
      <c r="B1" s="140"/>
      <c r="C1" s="140"/>
      <c r="D1" s="141"/>
    </row>
    <row r="2" spans="1:8" s="117" customFormat="1" ht="22.5" customHeight="1">
      <c r="A2" s="139"/>
      <c r="B2" s="140"/>
      <c r="C2" s="140"/>
      <c r="D2" s="141"/>
    </row>
    <row r="3" spans="1:8" s="117" customFormat="1" ht="12" customHeight="1">
      <c r="A3" s="139"/>
      <c r="B3" s="140"/>
      <c r="C3" s="140"/>
      <c r="D3" s="141"/>
    </row>
    <row r="4" spans="1:8" s="117" customFormat="1">
      <c r="A4" s="139"/>
      <c r="B4" s="140"/>
      <c r="C4" s="140"/>
      <c r="D4" s="141"/>
    </row>
    <row r="5" spans="1:8" s="117" customFormat="1" ht="22.5" customHeight="1">
      <c r="A5" s="139"/>
      <c r="B5" s="140"/>
      <c r="C5" s="140"/>
      <c r="D5" s="141"/>
    </row>
    <row r="6" spans="1:8" s="117" customFormat="1" ht="15.75" customHeight="1">
      <c r="A6" s="139"/>
      <c r="B6" s="140"/>
      <c r="C6" s="140"/>
      <c r="D6" s="141"/>
    </row>
    <row r="7" spans="1:8" hidden="1"/>
    <row r="8" spans="1:8" ht="14.25" hidden="1" customHeight="1"/>
    <row r="9" spans="1:8" ht="20.25" customHeight="1">
      <c r="A9" s="171" t="s">
        <v>395</v>
      </c>
      <c r="B9" s="172"/>
      <c r="C9" s="172"/>
      <c r="D9" s="172"/>
      <c r="E9" s="172"/>
      <c r="F9" s="172"/>
      <c r="G9" s="172"/>
      <c r="H9" s="172"/>
    </row>
    <row r="11" spans="1:8" s="117" customFormat="1" ht="76.5">
      <c r="A11" s="113"/>
      <c r="B11" s="110" t="s">
        <v>149</v>
      </c>
      <c r="C11" s="132" t="s">
        <v>129</v>
      </c>
      <c r="D11" s="113" t="s">
        <v>131</v>
      </c>
      <c r="E11" s="132" t="s">
        <v>68</v>
      </c>
      <c r="F11" s="113" t="s">
        <v>148</v>
      </c>
      <c r="G11" s="113" t="s">
        <v>130</v>
      </c>
      <c r="H11" s="113" t="s">
        <v>69</v>
      </c>
    </row>
    <row r="12" spans="1:8" s="117" customFormat="1" ht="15.75" customHeight="1">
      <c r="A12" s="116"/>
      <c r="B12" s="110">
        <v>1</v>
      </c>
      <c r="C12" s="132">
        <v>2</v>
      </c>
      <c r="D12" s="113">
        <v>3</v>
      </c>
      <c r="E12" s="122">
        <v>4</v>
      </c>
      <c r="F12" s="113">
        <v>5</v>
      </c>
      <c r="G12" s="113">
        <v>6</v>
      </c>
      <c r="H12" s="113">
        <v>7</v>
      </c>
    </row>
    <row r="13" spans="1:8" s="117" customFormat="1" ht="20.25" customHeight="1">
      <c r="A13" s="116"/>
      <c r="B13" s="110"/>
      <c r="C13" s="133" t="s">
        <v>132</v>
      </c>
      <c r="D13" s="113"/>
      <c r="E13" s="122"/>
      <c r="F13" s="116"/>
      <c r="G13" s="113"/>
      <c r="H13" s="113"/>
    </row>
    <row r="14" spans="1:8" s="141" customFormat="1" ht="18" customHeight="1">
      <c r="A14" s="122">
        <v>1</v>
      </c>
      <c r="B14" s="110" t="s">
        <v>283</v>
      </c>
      <c r="C14" s="115" t="s">
        <v>150</v>
      </c>
      <c r="D14" s="143" t="s">
        <v>396</v>
      </c>
      <c r="E14" s="105" t="s">
        <v>218</v>
      </c>
      <c r="F14" s="134">
        <v>148.80000000000001</v>
      </c>
      <c r="G14" s="132">
        <f>F14*H14</f>
        <v>29760.000000000004</v>
      </c>
      <c r="H14" s="105">
        <v>200</v>
      </c>
    </row>
    <row r="15" spans="1:8" s="141" customFormat="1" ht="18" customHeight="1">
      <c r="A15" s="122">
        <v>2</v>
      </c>
      <c r="B15" s="110" t="s">
        <v>272</v>
      </c>
      <c r="C15" s="115" t="s">
        <v>151</v>
      </c>
      <c r="D15" s="143" t="s">
        <v>396</v>
      </c>
      <c r="E15" s="105" t="s">
        <v>218</v>
      </c>
      <c r="F15" s="135">
        <v>193</v>
      </c>
      <c r="G15" s="132">
        <f t="shared" ref="G15:G95" si="0">F15*H15</f>
        <v>34740</v>
      </c>
      <c r="H15" s="105">
        <v>180</v>
      </c>
    </row>
    <row r="16" spans="1:8" s="141" customFormat="1" ht="18" customHeight="1">
      <c r="A16" s="122">
        <v>3</v>
      </c>
      <c r="B16" s="110" t="s">
        <v>261</v>
      </c>
      <c r="C16" s="115" t="s">
        <v>152</v>
      </c>
      <c r="D16" s="143" t="s">
        <v>396</v>
      </c>
      <c r="E16" s="105" t="s">
        <v>218</v>
      </c>
      <c r="F16" s="105">
        <v>588.6</v>
      </c>
      <c r="G16" s="132">
        <f t="shared" si="0"/>
        <v>35316</v>
      </c>
      <c r="H16" s="105">
        <v>60</v>
      </c>
    </row>
    <row r="17" spans="1:8" s="141" customFormat="1" ht="18" customHeight="1">
      <c r="A17" s="122">
        <v>4</v>
      </c>
      <c r="B17" s="110" t="s">
        <v>260</v>
      </c>
      <c r="C17" s="115" t="s">
        <v>153</v>
      </c>
      <c r="D17" s="143" t="s">
        <v>396</v>
      </c>
      <c r="E17" s="105" t="s">
        <v>219</v>
      </c>
      <c r="F17" s="105">
        <v>277</v>
      </c>
      <c r="G17" s="132">
        <f t="shared" si="0"/>
        <v>55400</v>
      </c>
      <c r="H17" s="105">
        <v>200</v>
      </c>
    </row>
    <row r="18" spans="1:8" s="141" customFormat="1" ht="18" customHeight="1">
      <c r="A18" s="122">
        <v>5</v>
      </c>
      <c r="B18" s="110" t="s">
        <v>260</v>
      </c>
      <c r="C18" s="115" t="s">
        <v>153</v>
      </c>
      <c r="D18" s="143" t="s">
        <v>396</v>
      </c>
      <c r="E18" s="105" t="s">
        <v>219</v>
      </c>
      <c r="F18" s="105">
        <v>217</v>
      </c>
      <c r="G18" s="132">
        <f t="shared" si="0"/>
        <v>43400</v>
      </c>
      <c r="H18" s="105">
        <v>200</v>
      </c>
    </row>
    <row r="19" spans="1:8" s="141" customFormat="1" ht="18" customHeight="1">
      <c r="A19" s="122">
        <v>6</v>
      </c>
      <c r="B19" s="110" t="s">
        <v>270</v>
      </c>
      <c r="C19" s="115" t="s">
        <v>154</v>
      </c>
      <c r="D19" s="143" t="s">
        <v>396</v>
      </c>
      <c r="E19" s="105" t="s">
        <v>220</v>
      </c>
      <c r="F19" s="105">
        <v>546</v>
      </c>
      <c r="G19" s="132">
        <f t="shared" si="0"/>
        <v>109200</v>
      </c>
      <c r="H19" s="105">
        <v>200</v>
      </c>
    </row>
    <row r="20" spans="1:8" s="141" customFormat="1" ht="18" customHeight="1">
      <c r="A20" s="122">
        <v>7</v>
      </c>
      <c r="B20" s="110" t="s">
        <v>234</v>
      </c>
      <c r="C20" s="115" t="s">
        <v>335</v>
      </c>
      <c r="D20" s="143" t="s">
        <v>396</v>
      </c>
      <c r="E20" s="105" t="s">
        <v>218</v>
      </c>
      <c r="F20" s="105">
        <v>336</v>
      </c>
      <c r="G20" s="132">
        <f t="shared" si="0"/>
        <v>134400</v>
      </c>
      <c r="H20" s="105">
        <v>400</v>
      </c>
    </row>
    <row r="21" spans="1:8" s="141" customFormat="1" ht="30" customHeight="1">
      <c r="A21" s="122">
        <v>8</v>
      </c>
      <c r="B21" s="110" t="s">
        <v>238</v>
      </c>
      <c r="C21" s="115" t="s">
        <v>155</v>
      </c>
      <c r="D21" s="143" t="s">
        <v>396</v>
      </c>
      <c r="E21" s="105" t="s">
        <v>218</v>
      </c>
      <c r="F21" s="105">
        <v>138</v>
      </c>
      <c r="G21" s="132">
        <f t="shared" si="0"/>
        <v>10350</v>
      </c>
      <c r="H21" s="105">
        <v>75</v>
      </c>
    </row>
    <row r="22" spans="1:8" s="141" customFormat="1" ht="30.75" customHeight="1">
      <c r="A22" s="122">
        <v>9</v>
      </c>
      <c r="B22" s="110" t="s">
        <v>238</v>
      </c>
      <c r="C22" s="115" t="s">
        <v>156</v>
      </c>
      <c r="D22" s="143" t="s">
        <v>396</v>
      </c>
      <c r="E22" s="105" t="s">
        <v>218</v>
      </c>
      <c r="F22" s="105">
        <v>158.6</v>
      </c>
      <c r="G22" s="132">
        <f t="shared" si="0"/>
        <v>11895</v>
      </c>
      <c r="H22" s="105">
        <v>75</v>
      </c>
    </row>
    <row r="23" spans="1:8" s="141" customFormat="1" ht="18" customHeight="1">
      <c r="A23" s="122">
        <v>10</v>
      </c>
      <c r="B23" s="110" t="s">
        <v>273</v>
      </c>
      <c r="C23" s="115" t="s">
        <v>157</v>
      </c>
      <c r="D23" s="143" t="s">
        <v>396</v>
      </c>
      <c r="E23" s="105" t="s">
        <v>218</v>
      </c>
      <c r="F23" s="105">
        <v>276</v>
      </c>
      <c r="G23" s="132">
        <f t="shared" si="0"/>
        <v>11040</v>
      </c>
      <c r="H23" s="105">
        <v>40</v>
      </c>
    </row>
    <row r="24" spans="1:8" s="141" customFormat="1" ht="26.25" customHeight="1">
      <c r="A24" s="122">
        <v>11</v>
      </c>
      <c r="B24" s="110" t="s">
        <v>239</v>
      </c>
      <c r="C24" s="115" t="s">
        <v>158</v>
      </c>
      <c r="D24" s="143" t="s">
        <v>396</v>
      </c>
      <c r="E24" s="105" t="s">
        <v>218</v>
      </c>
      <c r="F24" s="105">
        <v>169.8</v>
      </c>
      <c r="G24" s="132">
        <f t="shared" si="0"/>
        <v>16980</v>
      </c>
      <c r="H24" s="105">
        <v>100</v>
      </c>
    </row>
    <row r="25" spans="1:8" s="141" customFormat="1" ht="28.5" customHeight="1">
      <c r="A25" s="122">
        <v>12</v>
      </c>
      <c r="B25" s="110" t="s">
        <v>239</v>
      </c>
      <c r="C25" s="115" t="s">
        <v>159</v>
      </c>
      <c r="D25" s="143" t="s">
        <v>396</v>
      </c>
      <c r="E25" s="105" t="s">
        <v>218</v>
      </c>
      <c r="F25" s="105">
        <v>224.7</v>
      </c>
      <c r="G25" s="132">
        <f t="shared" si="0"/>
        <v>22470</v>
      </c>
      <c r="H25" s="105">
        <v>100</v>
      </c>
    </row>
    <row r="26" spans="1:8" s="141" customFormat="1" ht="18" customHeight="1">
      <c r="A26" s="122">
        <v>13</v>
      </c>
      <c r="B26" s="118" t="s">
        <v>336</v>
      </c>
      <c r="C26" s="115" t="s">
        <v>160</v>
      </c>
      <c r="D26" s="143" t="s">
        <v>396</v>
      </c>
      <c r="E26" s="105" t="s">
        <v>218</v>
      </c>
      <c r="F26" s="105">
        <v>249</v>
      </c>
      <c r="G26" s="132">
        <f t="shared" si="0"/>
        <v>9960</v>
      </c>
      <c r="H26" s="105">
        <v>40</v>
      </c>
    </row>
    <row r="27" spans="1:8" s="141" customFormat="1" ht="18" customHeight="1">
      <c r="A27" s="122">
        <v>14</v>
      </c>
      <c r="B27" s="110" t="s">
        <v>310</v>
      </c>
      <c r="C27" s="115" t="s">
        <v>161</v>
      </c>
      <c r="D27" s="143" t="s">
        <v>396</v>
      </c>
      <c r="E27" s="105" t="s">
        <v>218</v>
      </c>
      <c r="F27" s="105">
        <v>2000</v>
      </c>
      <c r="G27" s="132">
        <f t="shared" si="0"/>
        <v>2000</v>
      </c>
      <c r="H27" s="105">
        <v>1</v>
      </c>
    </row>
    <row r="28" spans="1:8" s="141" customFormat="1" ht="18" customHeight="1">
      <c r="A28" s="122">
        <v>15</v>
      </c>
      <c r="B28" s="110" t="s">
        <v>243</v>
      </c>
      <c r="C28" s="115" t="s">
        <v>162</v>
      </c>
      <c r="D28" s="143" t="s">
        <v>396</v>
      </c>
      <c r="E28" s="105" t="s">
        <v>218</v>
      </c>
      <c r="F28" s="105">
        <v>134.30000000000001</v>
      </c>
      <c r="G28" s="132">
        <f t="shared" si="0"/>
        <v>6715.0000000000009</v>
      </c>
      <c r="H28" s="105">
        <v>50</v>
      </c>
    </row>
    <row r="29" spans="1:8" s="141" customFormat="1" ht="18" customHeight="1">
      <c r="A29" s="122">
        <v>16</v>
      </c>
      <c r="B29" s="110" t="s">
        <v>308</v>
      </c>
      <c r="C29" s="115" t="s">
        <v>163</v>
      </c>
      <c r="D29" s="143" t="s">
        <v>396</v>
      </c>
      <c r="E29" s="105" t="s">
        <v>218</v>
      </c>
      <c r="F29" s="105">
        <v>182.2</v>
      </c>
      <c r="G29" s="132">
        <f t="shared" si="0"/>
        <v>18220</v>
      </c>
      <c r="H29" s="105">
        <v>100</v>
      </c>
    </row>
    <row r="30" spans="1:8" s="141" customFormat="1" ht="18" customHeight="1">
      <c r="A30" s="122">
        <v>17</v>
      </c>
      <c r="B30" s="110" t="s">
        <v>254</v>
      </c>
      <c r="C30" s="115" t="s">
        <v>164</v>
      </c>
      <c r="D30" s="143" t="s">
        <v>396</v>
      </c>
      <c r="E30" s="105" t="s">
        <v>218</v>
      </c>
      <c r="F30" s="105">
        <v>314</v>
      </c>
      <c r="G30" s="132">
        <f t="shared" si="0"/>
        <v>47100</v>
      </c>
      <c r="H30" s="105">
        <v>150</v>
      </c>
    </row>
    <row r="31" spans="1:8" s="141" customFormat="1" ht="18" customHeight="1">
      <c r="A31" s="122">
        <v>18</v>
      </c>
      <c r="B31" s="110" t="s">
        <v>281</v>
      </c>
      <c r="C31" s="115" t="s">
        <v>166</v>
      </c>
      <c r="D31" s="143" t="s">
        <v>396</v>
      </c>
      <c r="E31" s="105" t="s">
        <v>218</v>
      </c>
      <c r="F31" s="115">
        <v>2438</v>
      </c>
      <c r="G31" s="132">
        <f t="shared" ref="G31" si="1">F31*H31</f>
        <v>24380</v>
      </c>
      <c r="H31" s="105">
        <v>10</v>
      </c>
    </row>
    <row r="32" spans="1:8" s="141" customFormat="1" ht="18" customHeight="1">
      <c r="A32" s="122">
        <v>19</v>
      </c>
      <c r="B32" s="110" t="s">
        <v>242</v>
      </c>
      <c r="C32" s="115" t="s">
        <v>337</v>
      </c>
      <c r="D32" s="143" t="s">
        <v>396</v>
      </c>
      <c r="E32" s="105" t="s">
        <v>218</v>
      </c>
      <c r="F32" s="134">
        <v>336.3</v>
      </c>
      <c r="G32" s="132">
        <f t="shared" ref="G32:G35" si="2">F32*H32</f>
        <v>16815</v>
      </c>
      <c r="H32" s="105">
        <v>50</v>
      </c>
    </row>
    <row r="33" spans="1:8" s="141" customFormat="1" ht="18" customHeight="1">
      <c r="A33" s="122">
        <v>20</v>
      </c>
      <c r="B33" s="110" t="s">
        <v>241</v>
      </c>
      <c r="C33" s="115" t="s">
        <v>381</v>
      </c>
      <c r="D33" s="143" t="s">
        <v>396</v>
      </c>
      <c r="E33" s="105" t="s">
        <v>218</v>
      </c>
      <c r="F33" s="135">
        <v>759</v>
      </c>
      <c r="G33" s="132">
        <f t="shared" si="2"/>
        <v>106260</v>
      </c>
      <c r="H33" s="105">
        <v>140</v>
      </c>
    </row>
    <row r="34" spans="1:8" s="141" customFormat="1" ht="18" customHeight="1">
      <c r="A34" s="122">
        <v>21</v>
      </c>
      <c r="B34" s="110" t="s">
        <v>245</v>
      </c>
      <c r="C34" s="115" t="s">
        <v>168</v>
      </c>
      <c r="D34" s="143" t="s">
        <v>396</v>
      </c>
      <c r="E34" s="105" t="s">
        <v>218</v>
      </c>
      <c r="F34" s="134">
        <v>158.30000000000001</v>
      </c>
      <c r="G34" s="132">
        <f t="shared" si="2"/>
        <v>23745</v>
      </c>
      <c r="H34" s="105">
        <v>150</v>
      </c>
    </row>
    <row r="35" spans="1:8" s="141" customFormat="1" ht="18" customHeight="1">
      <c r="A35" s="122">
        <v>22</v>
      </c>
      <c r="B35" s="110" t="s">
        <v>255</v>
      </c>
      <c r="C35" s="115" t="s">
        <v>169</v>
      </c>
      <c r="D35" s="143" t="s">
        <v>396</v>
      </c>
      <c r="E35" s="105" t="s">
        <v>218</v>
      </c>
      <c r="F35" s="135">
        <v>247</v>
      </c>
      <c r="G35" s="132">
        <f t="shared" si="2"/>
        <v>98800</v>
      </c>
      <c r="H35" s="105">
        <v>400</v>
      </c>
    </row>
    <row r="36" spans="1:8" s="141" customFormat="1" ht="18" customHeight="1">
      <c r="A36" s="122">
        <v>23</v>
      </c>
      <c r="B36" s="110" t="s">
        <v>266</v>
      </c>
      <c r="C36" s="115" t="s">
        <v>170</v>
      </c>
      <c r="D36" s="143" t="s">
        <v>396</v>
      </c>
      <c r="E36" s="105" t="s">
        <v>218</v>
      </c>
      <c r="F36" s="135">
        <v>732</v>
      </c>
      <c r="G36" s="132">
        <f t="shared" si="0"/>
        <v>58560</v>
      </c>
      <c r="H36" s="105">
        <v>80</v>
      </c>
    </row>
    <row r="37" spans="1:8" s="141" customFormat="1" ht="18" customHeight="1">
      <c r="A37" s="122">
        <v>24</v>
      </c>
      <c r="B37" s="110" t="s">
        <v>246</v>
      </c>
      <c r="C37" s="115" t="s">
        <v>171</v>
      </c>
      <c r="D37" s="143" t="s">
        <v>396</v>
      </c>
      <c r="E37" s="105" t="s">
        <v>218</v>
      </c>
      <c r="F37" s="105">
        <v>255.7</v>
      </c>
      <c r="G37" s="132">
        <f t="shared" si="0"/>
        <v>25570</v>
      </c>
      <c r="H37" s="105">
        <v>100</v>
      </c>
    </row>
    <row r="38" spans="1:8" s="141" customFormat="1" ht="18" customHeight="1">
      <c r="A38" s="122">
        <v>25</v>
      </c>
      <c r="B38" s="110" t="s">
        <v>256</v>
      </c>
      <c r="C38" s="115" t="s">
        <v>172</v>
      </c>
      <c r="D38" s="143" t="s">
        <v>396</v>
      </c>
      <c r="E38" s="105" t="s">
        <v>218</v>
      </c>
      <c r="F38" s="135">
        <v>378</v>
      </c>
      <c r="G38" s="132">
        <f t="shared" si="0"/>
        <v>37800</v>
      </c>
      <c r="H38" s="105">
        <v>100</v>
      </c>
    </row>
    <row r="39" spans="1:8" s="141" customFormat="1" ht="18" customHeight="1">
      <c r="A39" s="122">
        <v>26</v>
      </c>
      <c r="B39" s="110" t="s">
        <v>278</v>
      </c>
      <c r="C39" s="115" t="s">
        <v>173</v>
      </c>
      <c r="D39" s="143" t="s">
        <v>396</v>
      </c>
      <c r="E39" s="105" t="s">
        <v>218</v>
      </c>
      <c r="F39" s="135">
        <v>2288</v>
      </c>
      <c r="G39" s="132">
        <f t="shared" si="0"/>
        <v>9152</v>
      </c>
      <c r="H39" s="105">
        <v>4</v>
      </c>
    </row>
    <row r="40" spans="1:8" s="141" customFormat="1" ht="18" customHeight="1">
      <c r="A40" s="122">
        <v>27</v>
      </c>
      <c r="B40" s="110" t="s">
        <v>309</v>
      </c>
      <c r="C40" s="115" t="s">
        <v>174</v>
      </c>
      <c r="D40" s="143" t="s">
        <v>396</v>
      </c>
      <c r="E40" s="105" t="s">
        <v>221</v>
      </c>
      <c r="F40" s="134">
        <v>148.80000000000001</v>
      </c>
      <c r="G40" s="132">
        <f t="shared" si="0"/>
        <v>38688</v>
      </c>
      <c r="H40" s="105">
        <v>260</v>
      </c>
    </row>
    <row r="41" spans="1:8" s="141" customFormat="1" ht="18" customHeight="1">
      <c r="A41" s="122">
        <v>28</v>
      </c>
      <c r="B41" s="110" t="s">
        <v>279</v>
      </c>
      <c r="C41" s="115" t="s">
        <v>175</v>
      </c>
      <c r="D41" s="143" t="s">
        <v>396</v>
      </c>
      <c r="E41" s="105" t="s">
        <v>218</v>
      </c>
      <c r="F41" s="105">
        <v>760.3</v>
      </c>
      <c r="G41" s="132">
        <f t="shared" si="0"/>
        <v>190075</v>
      </c>
      <c r="H41" s="105">
        <v>250</v>
      </c>
    </row>
    <row r="42" spans="1:8" s="141" customFormat="1" ht="30" customHeight="1">
      <c r="A42" s="122">
        <v>29</v>
      </c>
      <c r="B42" s="110" t="s">
        <v>235</v>
      </c>
      <c r="C42" s="115" t="s">
        <v>177</v>
      </c>
      <c r="D42" s="143" t="s">
        <v>396</v>
      </c>
      <c r="E42" s="105" t="s">
        <v>218</v>
      </c>
      <c r="F42" s="134">
        <v>148.80000000000001</v>
      </c>
      <c r="G42" s="132">
        <f t="shared" ref="G42:G86" si="3">F42*H42</f>
        <v>148800</v>
      </c>
      <c r="H42" s="105">
        <v>1000</v>
      </c>
    </row>
    <row r="43" spans="1:8" s="141" customFormat="1" ht="27.75" customHeight="1">
      <c r="A43" s="122">
        <v>30</v>
      </c>
      <c r="B43" s="110" t="s">
        <v>235</v>
      </c>
      <c r="C43" s="115" t="s">
        <v>178</v>
      </c>
      <c r="D43" s="143" t="s">
        <v>396</v>
      </c>
      <c r="E43" s="105" t="s">
        <v>218</v>
      </c>
      <c r="F43" s="134">
        <v>206.3</v>
      </c>
      <c r="G43" s="132">
        <f t="shared" si="3"/>
        <v>206300</v>
      </c>
      <c r="H43" s="105">
        <v>1000</v>
      </c>
    </row>
    <row r="44" spans="1:8" s="141" customFormat="1" ht="33" customHeight="1">
      <c r="A44" s="122">
        <v>31</v>
      </c>
      <c r="B44" s="110" t="s">
        <v>247</v>
      </c>
      <c r="C44" s="115" t="s">
        <v>179</v>
      </c>
      <c r="D44" s="143" t="s">
        <v>396</v>
      </c>
      <c r="E44" s="105" t="s">
        <v>218</v>
      </c>
      <c r="F44" s="134">
        <v>86.2</v>
      </c>
      <c r="G44" s="132">
        <f t="shared" si="3"/>
        <v>21550</v>
      </c>
      <c r="H44" s="105">
        <v>250</v>
      </c>
    </row>
    <row r="45" spans="1:8" s="141" customFormat="1" ht="24.75" customHeight="1">
      <c r="A45" s="122">
        <v>32</v>
      </c>
      <c r="B45" s="110" t="s">
        <v>247</v>
      </c>
      <c r="C45" s="115" t="s">
        <v>180</v>
      </c>
      <c r="D45" s="143" t="s">
        <v>396</v>
      </c>
      <c r="E45" s="105" t="s">
        <v>218</v>
      </c>
      <c r="F45" s="134">
        <v>103.5</v>
      </c>
      <c r="G45" s="132">
        <f t="shared" si="3"/>
        <v>25875</v>
      </c>
      <c r="H45" s="105">
        <v>250</v>
      </c>
    </row>
    <row r="46" spans="1:8" s="141" customFormat="1" ht="25.5" customHeight="1">
      <c r="A46" s="122">
        <v>33</v>
      </c>
      <c r="B46" s="110" t="s">
        <v>250</v>
      </c>
      <c r="C46" s="115" t="s">
        <v>182</v>
      </c>
      <c r="D46" s="143" t="s">
        <v>396</v>
      </c>
      <c r="E46" s="105" t="s">
        <v>218</v>
      </c>
      <c r="F46" s="135">
        <v>927</v>
      </c>
      <c r="G46" s="132">
        <f t="shared" si="3"/>
        <v>46350</v>
      </c>
      <c r="H46" s="105">
        <v>50</v>
      </c>
    </row>
    <row r="47" spans="1:8" s="141" customFormat="1" ht="25.5" customHeight="1">
      <c r="A47" s="122">
        <v>34</v>
      </c>
      <c r="B47" s="110" t="s">
        <v>273</v>
      </c>
      <c r="C47" s="115" t="s">
        <v>185</v>
      </c>
      <c r="D47" s="143" t="s">
        <v>396</v>
      </c>
      <c r="E47" s="105" t="s">
        <v>218</v>
      </c>
      <c r="F47" s="135">
        <v>318</v>
      </c>
      <c r="G47" s="132">
        <f t="shared" si="3"/>
        <v>111300</v>
      </c>
      <c r="H47" s="105">
        <v>350</v>
      </c>
    </row>
    <row r="48" spans="1:8" s="141" customFormat="1" ht="25.5" customHeight="1">
      <c r="A48" s="122">
        <v>35</v>
      </c>
      <c r="B48" s="110" t="s">
        <v>273</v>
      </c>
      <c r="C48" s="115" t="s">
        <v>186</v>
      </c>
      <c r="D48" s="143" t="s">
        <v>396</v>
      </c>
      <c r="E48" s="105" t="s">
        <v>218</v>
      </c>
      <c r="F48" s="135">
        <v>234</v>
      </c>
      <c r="G48" s="132">
        <f t="shared" si="3"/>
        <v>11700</v>
      </c>
      <c r="H48" s="105">
        <v>50</v>
      </c>
    </row>
    <row r="49" spans="1:8" s="141" customFormat="1" ht="25.5" customHeight="1">
      <c r="A49" s="122">
        <v>36</v>
      </c>
      <c r="B49" s="110" t="s">
        <v>338</v>
      </c>
      <c r="C49" s="115" t="s">
        <v>187</v>
      </c>
      <c r="D49" s="143" t="s">
        <v>396</v>
      </c>
      <c r="E49" s="105" t="s">
        <v>218</v>
      </c>
      <c r="F49" s="134">
        <v>245</v>
      </c>
      <c r="G49" s="132">
        <f t="shared" si="3"/>
        <v>245000</v>
      </c>
      <c r="H49" s="105">
        <v>1000</v>
      </c>
    </row>
    <row r="50" spans="1:8" s="141" customFormat="1" ht="25.5" customHeight="1">
      <c r="A50" s="122">
        <v>37</v>
      </c>
      <c r="B50" s="110" t="s">
        <v>309</v>
      </c>
      <c r="C50" s="115" t="s">
        <v>189</v>
      </c>
      <c r="D50" s="143" t="s">
        <v>396</v>
      </c>
      <c r="E50" s="105" t="s">
        <v>221</v>
      </c>
      <c r="F50" s="105">
        <v>148</v>
      </c>
      <c r="G50" s="132">
        <f t="shared" si="3"/>
        <v>2960</v>
      </c>
      <c r="H50" s="105">
        <v>20</v>
      </c>
    </row>
    <row r="51" spans="1:8" s="141" customFormat="1" ht="25.5" customHeight="1">
      <c r="A51" s="122">
        <v>38</v>
      </c>
      <c r="B51" s="110" t="s">
        <v>249</v>
      </c>
      <c r="C51" s="115" t="s">
        <v>190</v>
      </c>
      <c r="D51" s="143" t="s">
        <v>396</v>
      </c>
      <c r="E51" s="105" t="s">
        <v>221</v>
      </c>
      <c r="F51" s="105">
        <v>117</v>
      </c>
      <c r="G51" s="132">
        <f t="shared" si="3"/>
        <v>11700</v>
      </c>
      <c r="H51" s="105">
        <v>100</v>
      </c>
    </row>
    <row r="52" spans="1:8" s="141" customFormat="1" ht="25.5" customHeight="1">
      <c r="A52" s="122">
        <v>39</v>
      </c>
      <c r="B52" s="110" t="s">
        <v>276</v>
      </c>
      <c r="C52" s="115" t="s">
        <v>191</v>
      </c>
      <c r="D52" s="143" t="s">
        <v>396</v>
      </c>
      <c r="E52" s="105" t="s">
        <v>218</v>
      </c>
      <c r="F52" s="135">
        <v>327</v>
      </c>
      <c r="G52" s="132">
        <f t="shared" si="3"/>
        <v>163500</v>
      </c>
      <c r="H52" s="105">
        <v>500</v>
      </c>
    </row>
    <row r="53" spans="1:8" s="141" customFormat="1" ht="25.5" customHeight="1">
      <c r="A53" s="122">
        <v>40</v>
      </c>
      <c r="B53" s="110" t="s">
        <v>277</v>
      </c>
      <c r="C53" s="115" t="s">
        <v>192</v>
      </c>
      <c r="D53" s="143" t="s">
        <v>396</v>
      </c>
      <c r="E53" s="105" t="s">
        <v>218</v>
      </c>
      <c r="F53" s="105">
        <v>1088</v>
      </c>
      <c r="G53" s="132">
        <f t="shared" si="3"/>
        <v>2176</v>
      </c>
      <c r="H53" s="105">
        <v>2</v>
      </c>
    </row>
    <row r="54" spans="1:8" s="141" customFormat="1" ht="25.5" customHeight="1">
      <c r="A54" s="122">
        <v>41</v>
      </c>
      <c r="B54" s="110" t="s">
        <v>280</v>
      </c>
      <c r="C54" s="115" t="s">
        <v>193</v>
      </c>
      <c r="D54" s="143" t="s">
        <v>396</v>
      </c>
      <c r="E54" s="105" t="s">
        <v>218</v>
      </c>
      <c r="F54" s="105">
        <v>980</v>
      </c>
      <c r="G54" s="132">
        <f t="shared" si="3"/>
        <v>215600</v>
      </c>
      <c r="H54" s="105">
        <v>220</v>
      </c>
    </row>
    <row r="55" spans="1:8" s="141" customFormat="1" ht="25.5" customHeight="1">
      <c r="A55" s="122">
        <v>42</v>
      </c>
      <c r="B55" s="110" t="s">
        <v>312</v>
      </c>
      <c r="C55" s="115" t="s">
        <v>194</v>
      </c>
      <c r="D55" s="143" t="s">
        <v>396</v>
      </c>
      <c r="E55" s="105" t="s">
        <v>222</v>
      </c>
      <c r="F55" s="105">
        <v>576</v>
      </c>
      <c r="G55" s="132">
        <f t="shared" si="3"/>
        <v>144000</v>
      </c>
      <c r="H55" s="105">
        <v>250</v>
      </c>
    </row>
    <row r="56" spans="1:8" s="141" customFormat="1" ht="25.5" customHeight="1">
      <c r="A56" s="122">
        <v>43</v>
      </c>
      <c r="B56" s="110" t="s">
        <v>237</v>
      </c>
      <c r="C56" s="115" t="s">
        <v>195</v>
      </c>
      <c r="D56" s="143" t="s">
        <v>396</v>
      </c>
      <c r="E56" s="105" t="s">
        <v>218</v>
      </c>
      <c r="F56" s="135">
        <v>237</v>
      </c>
      <c r="G56" s="132">
        <f t="shared" si="3"/>
        <v>35550</v>
      </c>
      <c r="H56" s="105">
        <v>150</v>
      </c>
    </row>
    <row r="57" spans="1:8" s="141" customFormat="1" ht="25.5" customHeight="1">
      <c r="A57" s="122">
        <v>44</v>
      </c>
      <c r="B57" s="110" t="s">
        <v>236</v>
      </c>
      <c r="C57" s="115" t="s">
        <v>196</v>
      </c>
      <c r="D57" s="143" t="s">
        <v>396</v>
      </c>
      <c r="E57" s="105" t="s">
        <v>218</v>
      </c>
      <c r="F57" s="135">
        <v>448</v>
      </c>
      <c r="G57" s="132">
        <f t="shared" si="3"/>
        <v>71680</v>
      </c>
      <c r="H57" s="105">
        <v>160</v>
      </c>
    </row>
    <row r="58" spans="1:8" s="141" customFormat="1" ht="25.5" customHeight="1">
      <c r="A58" s="122">
        <v>45</v>
      </c>
      <c r="B58" s="119" t="s">
        <v>339</v>
      </c>
      <c r="C58" s="115" t="s">
        <v>197</v>
      </c>
      <c r="D58" s="143" t="s">
        <v>396</v>
      </c>
      <c r="E58" s="105" t="s">
        <v>218</v>
      </c>
      <c r="F58" s="135">
        <v>1128</v>
      </c>
      <c r="G58" s="132">
        <f t="shared" si="3"/>
        <v>45120</v>
      </c>
      <c r="H58" s="105">
        <v>40</v>
      </c>
    </row>
    <row r="59" spans="1:8" s="141" customFormat="1" ht="25.5" customHeight="1">
      <c r="A59" s="122">
        <v>46</v>
      </c>
      <c r="B59" s="110" t="s">
        <v>262</v>
      </c>
      <c r="C59" s="115" t="s">
        <v>198</v>
      </c>
      <c r="D59" s="143" t="s">
        <v>396</v>
      </c>
      <c r="E59" s="105" t="s">
        <v>218</v>
      </c>
      <c r="F59" s="135">
        <v>1948</v>
      </c>
      <c r="G59" s="132">
        <f t="shared" si="3"/>
        <v>155840</v>
      </c>
      <c r="H59" s="105">
        <v>80</v>
      </c>
    </row>
    <row r="60" spans="1:8" s="141" customFormat="1" ht="25.5" customHeight="1">
      <c r="A60" s="122">
        <v>47</v>
      </c>
      <c r="B60" s="110" t="s">
        <v>262</v>
      </c>
      <c r="C60" s="115" t="s">
        <v>199</v>
      </c>
      <c r="D60" s="143" t="s">
        <v>396</v>
      </c>
      <c r="E60" s="105" t="s">
        <v>218</v>
      </c>
      <c r="F60" s="135">
        <v>409</v>
      </c>
      <c r="G60" s="132">
        <f t="shared" si="3"/>
        <v>40900</v>
      </c>
      <c r="H60" s="105">
        <v>100</v>
      </c>
    </row>
    <row r="61" spans="1:8" s="141" customFormat="1" ht="25.5" customHeight="1">
      <c r="A61" s="122">
        <v>48</v>
      </c>
      <c r="B61" s="110" t="s">
        <v>340</v>
      </c>
      <c r="C61" s="115" t="s">
        <v>201</v>
      </c>
      <c r="D61" s="143" t="s">
        <v>396</v>
      </c>
      <c r="E61" s="105" t="s">
        <v>218</v>
      </c>
      <c r="F61" s="135">
        <v>617</v>
      </c>
      <c r="G61" s="132">
        <f t="shared" si="3"/>
        <v>49360</v>
      </c>
      <c r="H61" s="105">
        <v>80</v>
      </c>
    </row>
    <row r="62" spans="1:8" s="141" customFormat="1" ht="25.5" customHeight="1">
      <c r="A62" s="122">
        <v>49</v>
      </c>
      <c r="B62" s="110" t="s">
        <v>308</v>
      </c>
      <c r="C62" s="115" t="s">
        <v>202</v>
      </c>
      <c r="D62" s="143" t="s">
        <v>396</v>
      </c>
      <c r="E62" s="105" t="s">
        <v>218</v>
      </c>
      <c r="F62" s="134">
        <v>1754.2</v>
      </c>
      <c r="G62" s="132">
        <f t="shared" si="3"/>
        <v>8771</v>
      </c>
      <c r="H62" s="105">
        <v>5</v>
      </c>
    </row>
    <row r="63" spans="1:8" s="141" customFormat="1" ht="25.5" customHeight="1">
      <c r="A63" s="122">
        <v>50</v>
      </c>
      <c r="B63" s="110" t="s">
        <v>308</v>
      </c>
      <c r="C63" s="115" t="s">
        <v>203</v>
      </c>
      <c r="D63" s="143" t="s">
        <v>396</v>
      </c>
      <c r="E63" s="105" t="s">
        <v>218</v>
      </c>
      <c r="F63" s="135">
        <v>128</v>
      </c>
      <c r="G63" s="132">
        <f t="shared" si="3"/>
        <v>12800</v>
      </c>
      <c r="H63" s="105">
        <v>100</v>
      </c>
    </row>
    <row r="64" spans="1:8" s="141" customFormat="1" ht="25.5" customHeight="1">
      <c r="A64" s="122">
        <v>51</v>
      </c>
      <c r="B64" s="110" t="s">
        <v>240</v>
      </c>
      <c r="C64" s="115" t="s">
        <v>204</v>
      </c>
      <c r="D64" s="143" t="s">
        <v>396</v>
      </c>
      <c r="E64" s="105" t="s">
        <v>218</v>
      </c>
      <c r="F64" s="134">
        <v>211.6</v>
      </c>
      <c r="G64" s="132">
        <f t="shared" si="3"/>
        <v>42320</v>
      </c>
      <c r="H64" s="105">
        <v>200</v>
      </c>
    </row>
    <row r="65" spans="1:8" s="141" customFormat="1" ht="25.5" customHeight="1">
      <c r="A65" s="122">
        <v>52</v>
      </c>
      <c r="B65" s="110" t="s">
        <v>273</v>
      </c>
      <c r="C65" s="115" t="s">
        <v>205</v>
      </c>
      <c r="D65" s="143" t="s">
        <v>396</v>
      </c>
      <c r="E65" s="105" t="s">
        <v>218</v>
      </c>
      <c r="F65" s="135">
        <v>234.8</v>
      </c>
      <c r="G65" s="132">
        <f t="shared" si="3"/>
        <v>23480</v>
      </c>
      <c r="H65" s="105">
        <v>100</v>
      </c>
    </row>
    <row r="66" spans="1:8" s="141" customFormat="1" ht="25.5" customHeight="1">
      <c r="A66" s="122">
        <v>53</v>
      </c>
      <c r="B66" s="118" t="s">
        <v>341</v>
      </c>
      <c r="C66" s="115" t="s">
        <v>206</v>
      </c>
      <c r="D66" s="143" t="s">
        <v>396</v>
      </c>
      <c r="E66" s="105" t="s">
        <v>218</v>
      </c>
      <c r="F66" s="115">
        <v>654</v>
      </c>
      <c r="G66" s="132">
        <f t="shared" si="3"/>
        <v>13080</v>
      </c>
      <c r="H66" s="105">
        <v>20</v>
      </c>
    </row>
    <row r="67" spans="1:8" s="141" customFormat="1" ht="25.5" customHeight="1">
      <c r="A67" s="122">
        <v>54</v>
      </c>
      <c r="B67" s="110" t="s">
        <v>263</v>
      </c>
      <c r="C67" s="115" t="s">
        <v>207</v>
      </c>
      <c r="D67" s="143" t="s">
        <v>396</v>
      </c>
      <c r="E67" s="105" t="s">
        <v>218</v>
      </c>
      <c r="F67" s="135">
        <v>313</v>
      </c>
      <c r="G67" s="132">
        <f t="shared" si="3"/>
        <v>25040</v>
      </c>
      <c r="H67" s="105">
        <v>80</v>
      </c>
    </row>
    <row r="68" spans="1:8" s="141" customFormat="1" ht="25.5" customHeight="1">
      <c r="A68" s="122">
        <v>55</v>
      </c>
      <c r="B68" s="110" t="s">
        <v>310</v>
      </c>
      <c r="C68" s="115" t="s">
        <v>208</v>
      </c>
      <c r="D68" s="143" t="s">
        <v>396</v>
      </c>
      <c r="E68" s="105" t="s">
        <v>218</v>
      </c>
      <c r="F68" s="135">
        <v>384</v>
      </c>
      <c r="G68" s="132">
        <f t="shared" si="3"/>
        <v>768</v>
      </c>
      <c r="H68" s="105">
        <v>2</v>
      </c>
    </row>
    <row r="69" spans="1:8" s="141" customFormat="1" ht="25.5" customHeight="1">
      <c r="A69" s="122">
        <v>56</v>
      </c>
      <c r="B69" s="110" t="s">
        <v>310</v>
      </c>
      <c r="C69" s="115" t="s">
        <v>209</v>
      </c>
      <c r="D69" s="143" t="s">
        <v>396</v>
      </c>
      <c r="E69" s="105" t="s">
        <v>223</v>
      </c>
      <c r="F69" s="105">
        <v>39</v>
      </c>
      <c r="G69" s="132">
        <f t="shared" si="3"/>
        <v>3120</v>
      </c>
      <c r="H69" s="105">
        <v>80</v>
      </c>
    </row>
    <row r="70" spans="1:8" s="141" customFormat="1" ht="25.5" customHeight="1">
      <c r="A70" s="122">
        <v>57</v>
      </c>
      <c r="B70" s="110" t="s">
        <v>282</v>
      </c>
      <c r="C70" s="115" t="s">
        <v>210</v>
      </c>
      <c r="D70" s="143" t="s">
        <v>396</v>
      </c>
      <c r="E70" s="105" t="s">
        <v>218</v>
      </c>
      <c r="F70" s="135">
        <v>759</v>
      </c>
      <c r="G70" s="132">
        <f t="shared" si="3"/>
        <v>151800</v>
      </c>
      <c r="H70" s="105">
        <v>200</v>
      </c>
    </row>
    <row r="71" spans="1:8" s="141" customFormat="1" ht="21.75" customHeight="1">
      <c r="A71" s="122">
        <v>58</v>
      </c>
      <c r="B71" s="110" t="s">
        <v>248</v>
      </c>
      <c r="C71" s="115" t="s">
        <v>211</v>
      </c>
      <c r="D71" s="143" t="s">
        <v>396</v>
      </c>
      <c r="E71" s="105" t="s">
        <v>218</v>
      </c>
      <c r="F71" s="135">
        <v>138</v>
      </c>
      <c r="G71" s="132">
        <f t="shared" si="3"/>
        <v>20700</v>
      </c>
      <c r="H71" s="105">
        <v>150</v>
      </c>
    </row>
    <row r="72" spans="1:8" s="141" customFormat="1" ht="21" customHeight="1">
      <c r="A72" s="122">
        <v>59</v>
      </c>
      <c r="B72" s="110" t="s">
        <v>310</v>
      </c>
      <c r="C72" s="115" t="s">
        <v>212</v>
      </c>
      <c r="D72" s="143" t="s">
        <v>396</v>
      </c>
      <c r="E72" s="105" t="s">
        <v>218</v>
      </c>
      <c r="F72" s="105">
        <v>30.9</v>
      </c>
      <c r="G72" s="132">
        <f t="shared" si="3"/>
        <v>15.45</v>
      </c>
      <c r="H72" s="105">
        <v>0.5</v>
      </c>
    </row>
    <row r="73" spans="1:8" s="141" customFormat="1" ht="21.75" customHeight="1">
      <c r="A73" s="122">
        <v>60</v>
      </c>
      <c r="B73" s="110" t="s">
        <v>254</v>
      </c>
      <c r="C73" s="115" t="s">
        <v>213</v>
      </c>
      <c r="D73" s="143" t="s">
        <v>396</v>
      </c>
      <c r="E73" s="105" t="s">
        <v>218</v>
      </c>
      <c r="F73" s="134">
        <v>348.2</v>
      </c>
      <c r="G73" s="132">
        <f t="shared" si="3"/>
        <v>10446</v>
      </c>
      <c r="H73" s="105">
        <v>30</v>
      </c>
    </row>
    <row r="74" spans="1:8" s="141" customFormat="1" ht="18" customHeight="1">
      <c r="A74" s="122">
        <v>61</v>
      </c>
      <c r="B74" s="110" t="s">
        <v>244</v>
      </c>
      <c r="C74" s="115" t="s">
        <v>215</v>
      </c>
      <c r="D74" s="143" t="s">
        <v>396</v>
      </c>
      <c r="E74" s="105" t="s">
        <v>218</v>
      </c>
      <c r="F74" s="135">
        <v>177</v>
      </c>
      <c r="G74" s="132">
        <f t="shared" si="3"/>
        <v>15930</v>
      </c>
      <c r="H74" s="105">
        <v>90</v>
      </c>
    </row>
    <row r="75" spans="1:8" s="141" customFormat="1" ht="18" customHeight="1">
      <c r="A75" s="122">
        <v>62</v>
      </c>
      <c r="B75" s="110" t="s">
        <v>311</v>
      </c>
      <c r="C75" s="115" t="s">
        <v>216</v>
      </c>
      <c r="D75" s="143" t="s">
        <v>396</v>
      </c>
      <c r="E75" s="105" t="s">
        <v>218</v>
      </c>
      <c r="F75" s="136">
        <v>734.3</v>
      </c>
      <c r="G75" s="132">
        <f t="shared" si="3"/>
        <v>73430</v>
      </c>
      <c r="H75" s="105">
        <v>100</v>
      </c>
    </row>
    <row r="76" spans="1:8" s="141" customFormat="1" ht="18" customHeight="1">
      <c r="A76" s="122">
        <v>63</v>
      </c>
      <c r="B76" s="110" t="s">
        <v>273</v>
      </c>
      <c r="C76" s="115" t="s">
        <v>217</v>
      </c>
      <c r="D76" s="143" t="s">
        <v>396</v>
      </c>
      <c r="E76" s="105" t="s">
        <v>218</v>
      </c>
      <c r="F76" s="135">
        <v>184</v>
      </c>
      <c r="G76" s="132">
        <f t="shared" si="3"/>
        <v>27600</v>
      </c>
      <c r="H76" s="105">
        <v>150</v>
      </c>
    </row>
    <row r="77" spans="1:8" s="141" customFormat="1" ht="18" customHeight="1">
      <c r="A77" s="122">
        <v>64</v>
      </c>
      <c r="B77" s="110" t="s">
        <v>251</v>
      </c>
      <c r="C77" s="115" t="s">
        <v>348</v>
      </c>
      <c r="D77" s="143" t="s">
        <v>396</v>
      </c>
      <c r="E77" s="105" t="s">
        <v>218</v>
      </c>
      <c r="F77" s="115">
        <v>578</v>
      </c>
      <c r="G77" s="132">
        <f t="shared" si="3"/>
        <v>173400</v>
      </c>
      <c r="H77" s="105">
        <v>300</v>
      </c>
    </row>
    <row r="78" spans="1:8" s="141" customFormat="1" ht="18" customHeight="1">
      <c r="A78" s="122">
        <v>65</v>
      </c>
      <c r="B78" s="110" t="s">
        <v>252</v>
      </c>
      <c r="C78" s="115" t="s">
        <v>349</v>
      </c>
      <c r="D78" s="143" t="s">
        <v>396</v>
      </c>
      <c r="E78" s="105" t="s">
        <v>218</v>
      </c>
      <c r="F78" s="134">
        <v>401.3</v>
      </c>
      <c r="G78" s="132">
        <f t="shared" si="3"/>
        <v>40130</v>
      </c>
      <c r="H78" s="105">
        <v>100</v>
      </c>
    </row>
    <row r="79" spans="1:8" s="141" customFormat="1" ht="18" customHeight="1">
      <c r="A79" s="122">
        <v>66</v>
      </c>
      <c r="B79" s="110" t="s">
        <v>253</v>
      </c>
      <c r="C79" s="115" t="s">
        <v>350</v>
      </c>
      <c r="D79" s="143" t="s">
        <v>396</v>
      </c>
      <c r="E79" s="105" t="s">
        <v>218</v>
      </c>
      <c r="F79" s="134">
        <v>595.20000000000005</v>
      </c>
      <c r="G79" s="132">
        <f t="shared" si="3"/>
        <v>208320.00000000003</v>
      </c>
      <c r="H79" s="105">
        <v>350</v>
      </c>
    </row>
    <row r="80" spans="1:8" s="141" customFormat="1" ht="18" customHeight="1">
      <c r="A80" s="122">
        <v>67</v>
      </c>
      <c r="B80" s="106" t="s">
        <v>342</v>
      </c>
      <c r="C80" s="107" t="s">
        <v>343</v>
      </c>
      <c r="D80" s="143" t="s">
        <v>396</v>
      </c>
      <c r="E80" s="105" t="s">
        <v>70</v>
      </c>
      <c r="F80" s="137">
        <v>200</v>
      </c>
      <c r="G80" s="132">
        <f t="shared" si="3"/>
        <v>500000</v>
      </c>
      <c r="H80" s="144">
        <v>2500</v>
      </c>
    </row>
    <row r="81" spans="1:8" s="141" customFormat="1" ht="18" customHeight="1">
      <c r="A81" s="122">
        <v>68</v>
      </c>
      <c r="B81" s="110" t="s">
        <v>277</v>
      </c>
      <c r="C81" s="107" t="s">
        <v>372</v>
      </c>
      <c r="D81" s="143" t="s">
        <v>396</v>
      </c>
      <c r="E81" s="105" t="s">
        <v>70</v>
      </c>
      <c r="F81" s="137">
        <v>2500</v>
      </c>
      <c r="G81" s="132">
        <f t="shared" si="3"/>
        <v>25000</v>
      </c>
      <c r="H81" s="144">
        <v>10</v>
      </c>
    </row>
    <row r="82" spans="1:8" s="141" customFormat="1" ht="18" customHeight="1">
      <c r="A82" s="122">
        <v>69</v>
      </c>
      <c r="B82" s="119" t="s">
        <v>345</v>
      </c>
      <c r="C82" s="107" t="s">
        <v>346</v>
      </c>
      <c r="D82" s="143" t="s">
        <v>396</v>
      </c>
      <c r="E82" s="105" t="s">
        <v>218</v>
      </c>
      <c r="F82" s="107">
        <v>324</v>
      </c>
      <c r="G82" s="132">
        <f t="shared" si="3"/>
        <v>6480</v>
      </c>
      <c r="H82" s="144">
        <v>20</v>
      </c>
    </row>
    <row r="83" spans="1:8" s="141" customFormat="1" ht="18" customHeight="1">
      <c r="A83" s="122">
        <v>70</v>
      </c>
      <c r="B83" s="110" t="s">
        <v>275</v>
      </c>
      <c r="C83" s="115" t="s">
        <v>165</v>
      </c>
      <c r="D83" s="143" t="s">
        <v>396</v>
      </c>
      <c r="E83" s="105" t="s">
        <v>218</v>
      </c>
      <c r="F83" s="105">
        <v>533</v>
      </c>
      <c r="G83" s="132">
        <f t="shared" si="3"/>
        <v>133250</v>
      </c>
      <c r="H83" s="105">
        <v>250</v>
      </c>
    </row>
    <row r="84" spans="1:8" s="141" customFormat="1" ht="18" customHeight="1">
      <c r="A84" s="122">
        <v>71</v>
      </c>
      <c r="B84" s="110" t="s">
        <v>268</v>
      </c>
      <c r="C84" s="115" t="s">
        <v>167</v>
      </c>
      <c r="D84" s="143" t="s">
        <v>396</v>
      </c>
      <c r="E84" s="105" t="s">
        <v>218</v>
      </c>
      <c r="F84" s="105">
        <v>765</v>
      </c>
      <c r="G84" s="132">
        <f t="shared" si="3"/>
        <v>191250</v>
      </c>
      <c r="H84" s="105">
        <v>250</v>
      </c>
    </row>
    <row r="85" spans="1:8" s="141" customFormat="1" ht="18" customHeight="1">
      <c r="A85" s="122">
        <v>72</v>
      </c>
      <c r="B85" s="110" t="s">
        <v>264</v>
      </c>
      <c r="C85" s="115" t="s">
        <v>382</v>
      </c>
      <c r="D85" s="143" t="s">
        <v>396</v>
      </c>
      <c r="E85" s="105" t="s">
        <v>218</v>
      </c>
      <c r="F85" s="135">
        <v>3270</v>
      </c>
      <c r="G85" s="132">
        <f t="shared" si="3"/>
        <v>1308000</v>
      </c>
      <c r="H85" s="105">
        <v>400</v>
      </c>
    </row>
    <row r="86" spans="1:8" s="141" customFormat="1" ht="18" customHeight="1">
      <c r="A86" s="122">
        <v>73</v>
      </c>
      <c r="B86" s="110" t="s">
        <v>269</v>
      </c>
      <c r="C86" s="115" t="s">
        <v>176</v>
      </c>
      <c r="D86" s="143" t="s">
        <v>396</v>
      </c>
      <c r="E86" s="105" t="s">
        <v>218</v>
      </c>
      <c r="F86" s="134">
        <v>1319.6</v>
      </c>
      <c r="G86" s="132">
        <f t="shared" si="3"/>
        <v>263920</v>
      </c>
      <c r="H86" s="105">
        <v>200</v>
      </c>
    </row>
    <row r="87" spans="1:8" s="141" customFormat="1" ht="18" customHeight="1">
      <c r="A87" s="122">
        <v>74</v>
      </c>
      <c r="B87" s="110" t="s">
        <v>267</v>
      </c>
      <c r="C87" s="115" t="s">
        <v>181</v>
      </c>
      <c r="D87" s="143" t="s">
        <v>396</v>
      </c>
      <c r="E87" s="105" t="s">
        <v>220</v>
      </c>
      <c r="F87" s="135">
        <v>293</v>
      </c>
      <c r="G87" s="132">
        <f t="shared" si="0"/>
        <v>146500</v>
      </c>
      <c r="H87" s="105">
        <v>500</v>
      </c>
    </row>
    <row r="88" spans="1:8" s="141" customFormat="1" ht="18" customHeight="1">
      <c r="A88" s="122">
        <v>75</v>
      </c>
      <c r="B88" s="110" t="s">
        <v>274</v>
      </c>
      <c r="C88" s="115" t="s">
        <v>183</v>
      </c>
      <c r="D88" s="143" t="s">
        <v>396</v>
      </c>
      <c r="E88" s="105" t="s">
        <v>218</v>
      </c>
      <c r="F88" s="135">
        <v>259</v>
      </c>
      <c r="G88" s="132">
        <f t="shared" si="0"/>
        <v>932400</v>
      </c>
      <c r="H88" s="105">
        <v>3600</v>
      </c>
    </row>
    <row r="89" spans="1:8" s="141" customFormat="1" ht="18" customHeight="1">
      <c r="A89" s="122">
        <v>76</v>
      </c>
      <c r="B89" s="145" t="s">
        <v>380</v>
      </c>
      <c r="C89" s="115" t="s">
        <v>383</v>
      </c>
      <c r="D89" s="143" t="s">
        <v>396</v>
      </c>
      <c r="E89" s="105" t="s">
        <v>218</v>
      </c>
      <c r="F89" s="135">
        <v>1242</v>
      </c>
      <c r="G89" s="132">
        <f t="shared" si="0"/>
        <v>62100</v>
      </c>
      <c r="H89" s="105">
        <v>50</v>
      </c>
    </row>
    <row r="90" spans="1:8" s="141" customFormat="1" ht="18" customHeight="1">
      <c r="A90" s="122">
        <v>77</v>
      </c>
      <c r="B90" s="110" t="s">
        <v>259</v>
      </c>
      <c r="C90" s="115" t="s">
        <v>258</v>
      </c>
      <c r="D90" s="143" t="s">
        <v>396</v>
      </c>
      <c r="E90" s="105" t="s">
        <v>218</v>
      </c>
      <c r="F90" s="135">
        <v>1476</v>
      </c>
      <c r="G90" s="132">
        <f t="shared" si="0"/>
        <v>1180800</v>
      </c>
      <c r="H90" s="105">
        <v>800</v>
      </c>
    </row>
    <row r="91" spans="1:8" s="141" customFormat="1" ht="18" customHeight="1">
      <c r="A91" s="122">
        <v>78</v>
      </c>
      <c r="B91" s="110" t="s">
        <v>233</v>
      </c>
      <c r="C91" s="115" t="s">
        <v>184</v>
      </c>
      <c r="D91" s="143" t="s">
        <v>396</v>
      </c>
      <c r="E91" s="105" t="s">
        <v>70</v>
      </c>
      <c r="F91" s="134">
        <v>48.6</v>
      </c>
      <c r="G91" s="132">
        <f t="shared" si="0"/>
        <v>145800</v>
      </c>
      <c r="H91" s="105">
        <v>3000</v>
      </c>
    </row>
    <row r="92" spans="1:8" s="141" customFormat="1" ht="18" customHeight="1">
      <c r="A92" s="122">
        <v>79</v>
      </c>
      <c r="B92" s="110" t="s">
        <v>313</v>
      </c>
      <c r="C92" s="115" t="s">
        <v>188</v>
      </c>
      <c r="D92" s="143" t="s">
        <v>396</v>
      </c>
      <c r="E92" s="105" t="s">
        <v>218</v>
      </c>
      <c r="F92" s="134">
        <v>340.6</v>
      </c>
      <c r="G92" s="132">
        <f t="shared" si="0"/>
        <v>136240</v>
      </c>
      <c r="H92" s="105">
        <v>400</v>
      </c>
    </row>
    <row r="93" spans="1:8" s="141" customFormat="1" ht="18" customHeight="1">
      <c r="A93" s="122">
        <v>80</v>
      </c>
      <c r="B93" s="110" t="s">
        <v>265</v>
      </c>
      <c r="C93" s="115" t="s">
        <v>384</v>
      </c>
      <c r="D93" s="143" t="s">
        <v>396</v>
      </c>
      <c r="E93" s="105" t="s">
        <v>218</v>
      </c>
      <c r="F93" s="135">
        <v>1677</v>
      </c>
      <c r="G93" s="132">
        <f t="shared" si="0"/>
        <v>251550</v>
      </c>
      <c r="H93" s="105">
        <v>150</v>
      </c>
    </row>
    <row r="94" spans="1:8" s="141" customFormat="1" ht="18" customHeight="1">
      <c r="A94" s="122">
        <v>81</v>
      </c>
      <c r="B94" s="110" t="s">
        <v>265</v>
      </c>
      <c r="C94" s="115" t="s">
        <v>385</v>
      </c>
      <c r="D94" s="143" t="s">
        <v>396</v>
      </c>
      <c r="E94" s="105" t="s">
        <v>218</v>
      </c>
      <c r="F94" s="105">
        <v>1599</v>
      </c>
      <c r="G94" s="132">
        <f t="shared" si="0"/>
        <v>15990</v>
      </c>
      <c r="H94" s="105">
        <v>10</v>
      </c>
    </row>
    <row r="95" spans="1:8" s="141" customFormat="1" ht="18" customHeight="1">
      <c r="A95" s="122">
        <v>82</v>
      </c>
      <c r="B95" s="110" t="s">
        <v>271</v>
      </c>
      <c r="C95" s="115" t="s">
        <v>200</v>
      </c>
      <c r="D95" s="143" t="s">
        <v>396</v>
      </c>
      <c r="E95" s="105" t="s">
        <v>70</v>
      </c>
      <c r="F95" s="105">
        <v>85.8</v>
      </c>
      <c r="G95" s="132">
        <f t="shared" si="0"/>
        <v>214500</v>
      </c>
      <c r="H95" s="105">
        <v>2500</v>
      </c>
    </row>
    <row r="96" spans="1:8" s="141" customFormat="1" ht="24.75" customHeight="1">
      <c r="A96" s="122">
        <v>83</v>
      </c>
      <c r="B96" s="110" t="s">
        <v>257</v>
      </c>
      <c r="C96" s="115" t="s">
        <v>214</v>
      </c>
      <c r="D96" s="143" t="s">
        <v>396</v>
      </c>
      <c r="E96" s="105" t="s">
        <v>218</v>
      </c>
      <c r="F96" s="135">
        <v>2641</v>
      </c>
      <c r="G96" s="132">
        <f t="shared" ref="G96:G97" si="4">F96*H96</f>
        <v>2112800</v>
      </c>
      <c r="H96" s="105">
        <v>800</v>
      </c>
    </row>
    <row r="97" spans="1:8" s="141" customFormat="1" ht="18" customHeight="1">
      <c r="A97" s="122">
        <v>84</v>
      </c>
      <c r="B97" s="106" t="s">
        <v>275</v>
      </c>
      <c r="C97" s="107" t="s">
        <v>344</v>
      </c>
      <c r="D97" s="143" t="s">
        <v>396</v>
      </c>
      <c r="E97" s="105" t="s">
        <v>218</v>
      </c>
      <c r="F97" s="107">
        <v>935</v>
      </c>
      <c r="G97" s="146">
        <f t="shared" si="4"/>
        <v>140250</v>
      </c>
      <c r="H97" s="147">
        <v>150</v>
      </c>
    </row>
    <row r="98" spans="1:8" s="141" customFormat="1" ht="18" customHeight="1">
      <c r="A98" s="122"/>
      <c r="B98" s="120"/>
      <c r="C98" s="148" t="s">
        <v>146</v>
      </c>
      <c r="D98" s="149"/>
      <c r="E98" s="121"/>
      <c r="F98" s="142"/>
      <c r="G98" s="142">
        <f>SUM(G14:G97)</f>
        <v>11602032.449999999</v>
      </c>
      <c r="H98" s="142"/>
    </row>
    <row r="99" spans="1:8" s="141" customFormat="1" ht="18" customHeight="1">
      <c r="A99" s="122"/>
      <c r="B99" s="124"/>
      <c r="C99" s="148" t="s">
        <v>376</v>
      </c>
      <c r="D99" s="149"/>
      <c r="E99" s="121"/>
      <c r="F99" s="142"/>
      <c r="G99" s="142"/>
      <c r="H99" s="142"/>
    </row>
    <row r="100" spans="1:8" s="141" customFormat="1" ht="18" customHeight="1">
      <c r="A100" s="122">
        <v>1</v>
      </c>
      <c r="B100" s="125" t="s">
        <v>291</v>
      </c>
      <c r="C100" s="126" t="s">
        <v>296</v>
      </c>
      <c r="D100" s="150" t="s">
        <v>396</v>
      </c>
      <c r="E100" s="127" t="s">
        <v>223</v>
      </c>
      <c r="F100" s="127">
        <v>250</v>
      </c>
      <c r="G100" s="151">
        <f>F100*H100</f>
        <v>62500</v>
      </c>
      <c r="H100" s="152">
        <v>250</v>
      </c>
    </row>
    <row r="101" spans="1:8" s="141" customFormat="1" ht="18" customHeight="1">
      <c r="A101" s="122">
        <v>2</v>
      </c>
      <c r="B101" s="125" t="s">
        <v>314</v>
      </c>
      <c r="C101" s="126" t="s">
        <v>373</v>
      </c>
      <c r="D101" s="150" t="s">
        <v>396</v>
      </c>
      <c r="E101" s="127" t="s">
        <v>70</v>
      </c>
      <c r="F101" s="127">
        <v>650</v>
      </c>
      <c r="G101" s="151">
        <f t="shared" ref="G101:G129" si="5">F101*H101</f>
        <v>65000</v>
      </c>
      <c r="H101" s="152">
        <v>100</v>
      </c>
    </row>
    <row r="102" spans="1:8" s="141" customFormat="1" ht="18" customHeight="1">
      <c r="A102" s="122">
        <v>3</v>
      </c>
      <c r="B102" s="125" t="s">
        <v>299</v>
      </c>
      <c r="C102" s="126" t="s">
        <v>297</v>
      </c>
      <c r="D102" s="150" t="s">
        <v>396</v>
      </c>
      <c r="E102" s="127" t="s">
        <v>223</v>
      </c>
      <c r="F102" s="127">
        <v>600</v>
      </c>
      <c r="G102" s="151">
        <f t="shared" si="5"/>
        <v>108000</v>
      </c>
      <c r="H102" s="152">
        <v>180</v>
      </c>
    </row>
    <row r="103" spans="1:8" s="141" customFormat="1" ht="18" customHeight="1">
      <c r="A103" s="122">
        <v>4</v>
      </c>
      <c r="B103" s="125" t="s">
        <v>293</v>
      </c>
      <c r="C103" s="126" t="s">
        <v>298</v>
      </c>
      <c r="D103" s="150" t="s">
        <v>396</v>
      </c>
      <c r="E103" s="127" t="s">
        <v>70</v>
      </c>
      <c r="F103" s="127">
        <v>150</v>
      </c>
      <c r="G103" s="151">
        <f t="shared" si="5"/>
        <v>45000</v>
      </c>
      <c r="H103" s="152">
        <v>300</v>
      </c>
    </row>
    <row r="104" spans="1:8" s="141" customFormat="1" ht="18" customHeight="1">
      <c r="A104" s="122">
        <v>6</v>
      </c>
      <c r="B104" s="125" t="s">
        <v>314</v>
      </c>
      <c r="C104" s="126" t="s">
        <v>300</v>
      </c>
      <c r="D104" s="150" t="s">
        <v>396</v>
      </c>
      <c r="E104" s="127" t="s">
        <v>70</v>
      </c>
      <c r="F104" s="127">
        <v>200</v>
      </c>
      <c r="G104" s="151">
        <f t="shared" si="5"/>
        <v>32000</v>
      </c>
      <c r="H104" s="127">
        <v>160</v>
      </c>
    </row>
    <row r="105" spans="1:8" s="141" customFormat="1" ht="18" customHeight="1">
      <c r="A105" s="122">
        <v>7</v>
      </c>
      <c r="B105" s="125" t="s">
        <v>314</v>
      </c>
      <c r="C105" s="126" t="s">
        <v>316</v>
      </c>
      <c r="D105" s="150" t="s">
        <v>396</v>
      </c>
      <c r="E105" s="127" t="s">
        <v>70</v>
      </c>
      <c r="F105" s="127">
        <v>230</v>
      </c>
      <c r="G105" s="151">
        <f t="shared" si="5"/>
        <v>36800</v>
      </c>
      <c r="H105" s="127">
        <v>160</v>
      </c>
    </row>
    <row r="106" spans="1:8" s="141" customFormat="1" ht="18" customHeight="1">
      <c r="A106" s="122">
        <v>8</v>
      </c>
      <c r="B106" s="125" t="s">
        <v>292</v>
      </c>
      <c r="C106" s="126" t="s">
        <v>301</v>
      </c>
      <c r="D106" s="150" t="s">
        <v>396</v>
      </c>
      <c r="E106" s="127" t="s">
        <v>70</v>
      </c>
      <c r="F106" s="127">
        <v>150</v>
      </c>
      <c r="G106" s="151">
        <f t="shared" si="5"/>
        <v>33000</v>
      </c>
      <c r="H106" s="127">
        <v>220</v>
      </c>
    </row>
    <row r="107" spans="1:8" s="141" customFormat="1" ht="18" customHeight="1">
      <c r="A107" s="122">
        <v>9</v>
      </c>
      <c r="B107" s="125" t="s">
        <v>314</v>
      </c>
      <c r="C107" s="126" t="s">
        <v>351</v>
      </c>
      <c r="D107" s="150" t="s">
        <v>396</v>
      </c>
      <c r="E107" s="127" t="s">
        <v>70</v>
      </c>
      <c r="F107" s="127">
        <v>700</v>
      </c>
      <c r="G107" s="151">
        <f t="shared" si="5"/>
        <v>49000</v>
      </c>
      <c r="H107" s="127">
        <v>70</v>
      </c>
    </row>
    <row r="108" spans="1:8" s="141" customFormat="1" ht="18" customHeight="1">
      <c r="A108" s="122">
        <v>10</v>
      </c>
      <c r="B108" s="125" t="s">
        <v>314</v>
      </c>
      <c r="C108" s="126" t="s">
        <v>302</v>
      </c>
      <c r="D108" s="150" t="s">
        <v>396</v>
      </c>
      <c r="E108" s="127" t="s">
        <v>70</v>
      </c>
      <c r="F108" s="127">
        <v>250</v>
      </c>
      <c r="G108" s="151">
        <f t="shared" si="5"/>
        <v>45000</v>
      </c>
      <c r="H108" s="127">
        <v>180</v>
      </c>
    </row>
    <row r="109" spans="1:8" s="141" customFormat="1" ht="18" customHeight="1">
      <c r="A109" s="122">
        <v>11</v>
      </c>
      <c r="B109" s="125" t="s">
        <v>314</v>
      </c>
      <c r="C109" s="126" t="s">
        <v>303</v>
      </c>
      <c r="D109" s="150" t="s">
        <v>396</v>
      </c>
      <c r="E109" s="127" t="s">
        <v>70</v>
      </c>
      <c r="F109" s="127">
        <v>500</v>
      </c>
      <c r="G109" s="151">
        <f t="shared" si="5"/>
        <v>50000</v>
      </c>
      <c r="H109" s="127">
        <v>100</v>
      </c>
    </row>
    <row r="110" spans="1:8" s="141" customFormat="1" ht="18" customHeight="1">
      <c r="A110" s="122">
        <v>12</v>
      </c>
      <c r="B110" s="125" t="s">
        <v>314</v>
      </c>
      <c r="C110" s="126" t="s">
        <v>353</v>
      </c>
      <c r="D110" s="150" t="s">
        <v>396</v>
      </c>
      <c r="E110" s="127" t="s">
        <v>70</v>
      </c>
      <c r="F110" s="127">
        <v>800</v>
      </c>
      <c r="G110" s="151">
        <f t="shared" si="5"/>
        <v>16000</v>
      </c>
      <c r="H110" s="127">
        <v>20</v>
      </c>
    </row>
    <row r="111" spans="1:8" s="141" customFormat="1" ht="18" customHeight="1">
      <c r="A111" s="122">
        <v>13</v>
      </c>
      <c r="B111" s="125" t="s">
        <v>314</v>
      </c>
      <c r="C111" s="126" t="s">
        <v>304</v>
      </c>
      <c r="D111" s="150" t="s">
        <v>396</v>
      </c>
      <c r="E111" s="127" t="s">
        <v>70</v>
      </c>
      <c r="F111" s="127">
        <v>320</v>
      </c>
      <c r="G111" s="151">
        <f t="shared" si="5"/>
        <v>35200</v>
      </c>
      <c r="H111" s="127">
        <v>110</v>
      </c>
    </row>
    <row r="112" spans="1:8" s="141" customFormat="1" ht="18" customHeight="1">
      <c r="A112" s="122">
        <v>14</v>
      </c>
      <c r="B112" s="125" t="s">
        <v>314</v>
      </c>
      <c r="C112" s="126" t="s">
        <v>305</v>
      </c>
      <c r="D112" s="150" t="s">
        <v>396</v>
      </c>
      <c r="E112" s="127" t="s">
        <v>70</v>
      </c>
      <c r="F112" s="127">
        <v>1000</v>
      </c>
      <c r="G112" s="151">
        <f t="shared" si="5"/>
        <v>24000</v>
      </c>
      <c r="H112" s="127">
        <v>24</v>
      </c>
    </row>
    <row r="113" spans="1:9" s="141" customFormat="1" ht="18" customHeight="1">
      <c r="A113" s="122">
        <v>15</v>
      </c>
      <c r="B113" s="125" t="s">
        <v>294</v>
      </c>
      <c r="C113" s="126" t="s">
        <v>306</v>
      </c>
      <c r="D113" s="150" t="s">
        <v>396</v>
      </c>
      <c r="E113" s="127" t="s">
        <v>70</v>
      </c>
      <c r="F113" s="127">
        <v>5000</v>
      </c>
      <c r="G113" s="151">
        <f t="shared" si="5"/>
        <v>10000</v>
      </c>
      <c r="H113" s="127">
        <v>2</v>
      </c>
    </row>
    <row r="114" spans="1:9" s="141" customFormat="1" ht="18" customHeight="1">
      <c r="A114" s="122">
        <v>16</v>
      </c>
      <c r="B114" s="125" t="s">
        <v>295</v>
      </c>
      <c r="C114" s="126" t="s">
        <v>307</v>
      </c>
      <c r="D114" s="150" t="s">
        <v>396</v>
      </c>
      <c r="E114" s="127" t="s">
        <v>70</v>
      </c>
      <c r="F114" s="127">
        <v>5000</v>
      </c>
      <c r="G114" s="151">
        <f t="shared" si="5"/>
        <v>10000</v>
      </c>
      <c r="H114" s="127">
        <v>2</v>
      </c>
    </row>
    <row r="115" spans="1:9" s="141" customFormat="1" ht="18" customHeight="1">
      <c r="A115" s="122">
        <v>18</v>
      </c>
      <c r="B115" s="125" t="s">
        <v>314</v>
      </c>
      <c r="C115" s="126" t="s">
        <v>224</v>
      </c>
      <c r="D115" s="150" t="s">
        <v>396</v>
      </c>
      <c r="E115" s="127" t="s">
        <v>70</v>
      </c>
      <c r="F115" s="127">
        <v>500</v>
      </c>
      <c r="G115" s="151">
        <f t="shared" si="5"/>
        <v>2500</v>
      </c>
      <c r="H115" s="127">
        <v>5</v>
      </c>
    </row>
    <row r="116" spans="1:9" s="141" customFormat="1" ht="18" customHeight="1">
      <c r="A116" s="122">
        <v>19</v>
      </c>
      <c r="B116" s="125">
        <v>31521000</v>
      </c>
      <c r="C116" s="126" t="s">
        <v>357</v>
      </c>
      <c r="D116" s="150" t="s">
        <v>396</v>
      </c>
      <c r="E116" s="127" t="s">
        <v>70</v>
      </c>
      <c r="F116" s="127">
        <v>200</v>
      </c>
      <c r="G116" s="151">
        <f t="shared" si="5"/>
        <v>15000</v>
      </c>
      <c r="H116" s="127">
        <v>75</v>
      </c>
    </row>
    <row r="117" spans="1:9" s="141" customFormat="1" ht="18" customHeight="1">
      <c r="A117" s="122">
        <v>20</v>
      </c>
      <c r="B117" s="125">
        <v>31521000</v>
      </c>
      <c r="C117" s="126" t="s">
        <v>356</v>
      </c>
      <c r="D117" s="150" t="s">
        <v>396</v>
      </c>
      <c r="E117" s="127" t="s">
        <v>70</v>
      </c>
      <c r="F117" s="127">
        <v>1500</v>
      </c>
      <c r="G117" s="151">
        <f t="shared" si="5"/>
        <v>7500</v>
      </c>
      <c r="H117" s="127">
        <v>5</v>
      </c>
    </row>
    <row r="118" spans="1:9" s="153" customFormat="1" ht="18" customHeight="1">
      <c r="A118" s="122">
        <v>21</v>
      </c>
      <c r="B118" s="125" t="s">
        <v>359</v>
      </c>
      <c r="C118" s="126" t="s">
        <v>358</v>
      </c>
      <c r="D118" s="150" t="s">
        <v>396</v>
      </c>
      <c r="E118" s="127" t="s">
        <v>70</v>
      </c>
      <c r="F118" s="127">
        <v>1000</v>
      </c>
      <c r="G118" s="151">
        <f t="shared" si="5"/>
        <v>2000</v>
      </c>
      <c r="H118" s="127">
        <v>2</v>
      </c>
      <c r="I118" s="141"/>
    </row>
    <row r="119" spans="1:9" s="141" customFormat="1" ht="18" customHeight="1">
      <c r="A119" s="122">
        <v>22</v>
      </c>
      <c r="B119" s="125" t="s">
        <v>361</v>
      </c>
      <c r="C119" s="126" t="s">
        <v>360</v>
      </c>
      <c r="D119" s="150" t="s">
        <v>396</v>
      </c>
      <c r="E119" s="127" t="s">
        <v>70</v>
      </c>
      <c r="F119" s="127">
        <v>500</v>
      </c>
      <c r="G119" s="151">
        <f t="shared" si="5"/>
        <v>2500</v>
      </c>
      <c r="H119" s="127">
        <v>5</v>
      </c>
      <c r="I119" s="153"/>
    </row>
    <row r="120" spans="1:9" s="141" customFormat="1" ht="18" customHeight="1">
      <c r="A120" s="122">
        <v>23</v>
      </c>
      <c r="B120" s="125" t="s">
        <v>314</v>
      </c>
      <c r="C120" s="128" t="s">
        <v>315</v>
      </c>
      <c r="D120" s="150" t="s">
        <v>396</v>
      </c>
      <c r="E120" s="127" t="s">
        <v>70</v>
      </c>
      <c r="F120" s="127">
        <v>200</v>
      </c>
      <c r="G120" s="151">
        <f t="shared" si="5"/>
        <v>20000</v>
      </c>
      <c r="H120" s="127">
        <v>100</v>
      </c>
    </row>
    <row r="121" spans="1:9" s="141" customFormat="1" ht="18" customHeight="1">
      <c r="A121" s="122">
        <v>24</v>
      </c>
      <c r="B121" s="125" t="s">
        <v>314</v>
      </c>
      <c r="C121" s="126" t="s">
        <v>354</v>
      </c>
      <c r="D121" s="150" t="s">
        <v>396</v>
      </c>
      <c r="E121" s="127" t="s">
        <v>70</v>
      </c>
      <c r="F121" s="127">
        <v>500</v>
      </c>
      <c r="G121" s="151">
        <f t="shared" si="5"/>
        <v>5000</v>
      </c>
      <c r="H121" s="127">
        <v>10</v>
      </c>
    </row>
    <row r="122" spans="1:9" s="141" customFormat="1" ht="21.75" customHeight="1">
      <c r="A122" s="122">
        <v>25</v>
      </c>
      <c r="B122" s="125" t="s">
        <v>314</v>
      </c>
      <c r="C122" s="126" t="s">
        <v>225</v>
      </c>
      <c r="D122" s="150" t="s">
        <v>396</v>
      </c>
      <c r="E122" s="127" t="s">
        <v>70</v>
      </c>
      <c r="F122" s="127">
        <v>1200</v>
      </c>
      <c r="G122" s="151">
        <f t="shared" si="5"/>
        <v>7200</v>
      </c>
      <c r="H122" s="127">
        <v>6</v>
      </c>
    </row>
    <row r="123" spans="1:9" s="141" customFormat="1" ht="18" customHeight="1">
      <c r="A123" s="122">
        <v>26</v>
      </c>
      <c r="B123" s="125" t="s">
        <v>314</v>
      </c>
      <c r="C123" s="126" t="s">
        <v>355</v>
      </c>
      <c r="D123" s="150" t="s">
        <v>396</v>
      </c>
      <c r="E123" s="127" t="s">
        <v>70</v>
      </c>
      <c r="F123" s="127">
        <v>1500</v>
      </c>
      <c r="G123" s="151">
        <f t="shared" si="5"/>
        <v>3000</v>
      </c>
      <c r="H123" s="127">
        <v>2</v>
      </c>
    </row>
    <row r="124" spans="1:9" s="141" customFormat="1" ht="18.75" customHeight="1">
      <c r="A124" s="122">
        <v>28</v>
      </c>
      <c r="B124" s="125" t="s">
        <v>314</v>
      </c>
      <c r="C124" s="126" t="s">
        <v>147</v>
      </c>
      <c r="D124" s="150" t="s">
        <v>396</v>
      </c>
      <c r="E124" s="127" t="s">
        <v>70</v>
      </c>
      <c r="F124" s="127">
        <v>1800</v>
      </c>
      <c r="G124" s="151">
        <f t="shared" si="5"/>
        <v>5400</v>
      </c>
      <c r="H124" s="127">
        <v>3</v>
      </c>
    </row>
    <row r="125" spans="1:9" s="141" customFormat="1" ht="19.5" customHeight="1">
      <c r="A125" s="122">
        <v>29</v>
      </c>
      <c r="B125" s="125" t="s">
        <v>371</v>
      </c>
      <c r="C125" s="126" t="s">
        <v>370</v>
      </c>
      <c r="D125" s="150" t="s">
        <v>396</v>
      </c>
      <c r="E125" s="127" t="s">
        <v>70</v>
      </c>
      <c r="F125" s="127">
        <v>1500</v>
      </c>
      <c r="G125" s="151">
        <f t="shared" si="5"/>
        <v>3000</v>
      </c>
      <c r="H125" s="127">
        <v>2</v>
      </c>
    </row>
    <row r="126" spans="1:9" s="141" customFormat="1" ht="18" customHeight="1">
      <c r="A126" s="122">
        <v>30</v>
      </c>
      <c r="B126" s="125" t="s">
        <v>367</v>
      </c>
      <c r="C126" s="126" t="s">
        <v>368</v>
      </c>
      <c r="D126" s="150" t="s">
        <v>396</v>
      </c>
      <c r="E126" s="127" t="s">
        <v>369</v>
      </c>
      <c r="F126" s="127">
        <v>250</v>
      </c>
      <c r="G126" s="151">
        <f t="shared" si="5"/>
        <v>5000</v>
      </c>
      <c r="H126" s="127">
        <v>20</v>
      </c>
    </row>
    <row r="127" spans="1:9" s="141" customFormat="1" ht="18" customHeight="1">
      <c r="A127" s="122">
        <v>32</v>
      </c>
      <c r="B127" s="125" t="s">
        <v>314</v>
      </c>
      <c r="C127" s="128" t="s">
        <v>332</v>
      </c>
      <c r="D127" s="150" t="s">
        <v>396</v>
      </c>
      <c r="E127" s="127" t="s">
        <v>70</v>
      </c>
      <c r="F127" s="127">
        <v>800</v>
      </c>
      <c r="G127" s="151">
        <f t="shared" si="5"/>
        <v>9600</v>
      </c>
      <c r="H127" s="127">
        <v>12</v>
      </c>
    </row>
    <row r="128" spans="1:9" s="141" customFormat="1" ht="18" customHeight="1">
      <c r="A128" s="122">
        <v>33</v>
      </c>
      <c r="B128" s="125" t="s">
        <v>314</v>
      </c>
      <c r="C128" s="128" t="s">
        <v>333</v>
      </c>
      <c r="D128" s="150" t="s">
        <v>396</v>
      </c>
      <c r="E128" s="127" t="s">
        <v>70</v>
      </c>
      <c r="F128" s="127">
        <v>1350</v>
      </c>
      <c r="G128" s="151">
        <f t="shared" si="5"/>
        <v>16200</v>
      </c>
      <c r="H128" s="127">
        <v>12</v>
      </c>
    </row>
    <row r="129" spans="1:8" s="141" customFormat="1" ht="18" customHeight="1">
      <c r="A129" s="122">
        <v>34</v>
      </c>
      <c r="B129" s="125" t="s">
        <v>314</v>
      </c>
      <c r="C129" s="128" t="s">
        <v>362</v>
      </c>
      <c r="D129" s="150" t="s">
        <v>396</v>
      </c>
      <c r="E129" s="127" t="s">
        <v>70</v>
      </c>
      <c r="F129" s="127">
        <v>800</v>
      </c>
      <c r="G129" s="151">
        <f t="shared" si="5"/>
        <v>9600</v>
      </c>
      <c r="H129" s="127">
        <v>12</v>
      </c>
    </row>
    <row r="130" spans="1:8" s="141" customFormat="1" ht="18" customHeight="1">
      <c r="A130" s="122"/>
      <c r="B130" s="124"/>
      <c r="C130" s="148" t="s">
        <v>146</v>
      </c>
      <c r="D130" s="154"/>
      <c r="E130" s="155"/>
      <c r="F130" s="156"/>
      <c r="G130" s="156">
        <f>SUM(G100:G129)</f>
        <v>735000</v>
      </c>
      <c r="H130" s="156"/>
    </row>
    <row r="131" spans="1:8" s="141" customFormat="1" ht="18" customHeight="1">
      <c r="A131" s="122"/>
      <c r="B131" s="124"/>
      <c r="C131" s="157" t="s">
        <v>375</v>
      </c>
      <c r="D131" s="154"/>
      <c r="E131" s="155"/>
      <c r="F131" s="156"/>
      <c r="G131" s="156"/>
      <c r="H131" s="156"/>
    </row>
    <row r="132" spans="1:8" s="141" customFormat="1" ht="18" customHeight="1">
      <c r="A132" s="122">
        <v>1</v>
      </c>
      <c r="B132" s="129">
        <v>30194320</v>
      </c>
      <c r="C132" s="126" t="s">
        <v>327</v>
      </c>
      <c r="D132" s="150" t="s">
        <v>396</v>
      </c>
      <c r="E132" s="127" t="s">
        <v>223</v>
      </c>
      <c r="F132" s="127">
        <v>2500</v>
      </c>
      <c r="G132" s="151">
        <f>F132*H132</f>
        <v>140000</v>
      </c>
      <c r="H132" s="158">
        <v>56</v>
      </c>
    </row>
    <row r="133" spans="1:8" s="141" customFormat="1" ht="18" customHeight="1">
      <c r="A133" s="122">
        <v>2</v>
      </c>
      <c r="B133" s="129">
        <v>30194320</v>
      </c>
      <c r="C133" s="126" t="s">
        <v>328</v>
      </c>
      <c r="D133" s="150" t="s">
        <v>396</v>
      </c>
      <c r="E133" s="127" t="s">
        <v>223</v>
      </c>
      <c r="F133" s="127">
        <v>1000</v>
      </c>
      <c r="G133" s="151">
        <f t="shared" ref="G133:G176" si="6">F133*H133</f>
        <v>15000</v>
      </c>
      <c r="H133" s="158">
        <v>15</v>
      </c>
    </row>
    <row r="134" spans="1:8" s="141" customFormat="1" ht="18" customHeight="1">
      <c r="A134" s="122">
        <v>3</v>
      </c>
      <c r="B134" s="129">
        <v>30194320</v>
      </c>
      <c r="C134" s="126" t="s">
        <v>134</v>
      </c>
      <c r="D134" s="150" t="s">
        <v>396</v>
      </c>
      <c r="E134" s="127" t="s">
        <v>70</v>
      </c>
      <c r="F134" s="127">
        <v>200</v>
      </c>
      <c r="G134" s="151">
        <f t="shared" si="6"/>
        <v>3000</v>
      </c>
      <c r="H134" s="158">
        <v>15</v>
      </c>
    </row>
    <row r="135" spans="1:8" s="141" customFormat="1" ht="18" customHeight="1">
      <c r="A135" s="122">
        <v>4</v>
      </c>
      <c r="B135" s="129">
        <v>30194320</v>
      </c>
      <c r="C135" s="126" t="s">
        <v>135</v>
      </c>
      <c r="D135" s="150" t="s">
        <v>396</v>
      </c>
      <c r="E135" s="127" t="s">
        <v>70</v>
      </c>
      <c r="F135" s="127">
        <v>500</v>
      </c>
      <c r="G135" s="151">
        <f t="shared" si="6"/>
        <v>7500</v>
      </c>
      <c r="H135" s="158">
        <v>15</v>
      </c>
    </row>
    <row r="136" spans="1:8" s="141" customFormat="1" ht="18" customHeight="1">
      <c r="A136" s="122">
        <v>7</v>
      </c>
      <c r="B136" s="129">
        <v>37823600</v>
      </c>
      <c r="C136" s="126" t="s">
        <v>318</v>
      </c>
      <c r="D136" s="150" t="s">
        <v>396</v>
      </c>
      <c r="E136" s="127" t="s">
        <v>70</v>
      </c>
      <c r="F136" s="127">
        <v>400</v>
      </c>
      <c r="G136" s="151">
        <f t="shared" si="6"/>
        <v>4000</v>
      </c>
      <c r="H136" s="158">
        <v>10</v>
      </c>
    </row>
    <row r="137" spans="1:8" s="141" customFormat="1" ht="18" customHeight="1">
      <c r="A137" s="122">
        <v>8</v>
      </c>
      <c r="B137" s="129">
        <v>37823600</v>
      </c>
      <c r="C137" s="126" t="s">
        <v>317</v>
      </c>
      <c r="D137" s="150" t="s">
        <v>396</v>
      </c>
      <c r="E137" s="127" t="s">
        <v>70</v>
      </c>
      <c r="F137" s="127">
        <v>400</v>
      </c>
      <c r="G137" s="151">
        <f t="shared" si="6"/>
        <v>4000</v>
      </c>
      <c r="H137" s="158">
        <v>10</v>
      </c>
    </row>
    <row r="138" spans="1:8" s="141" customFormat="1" ht="18" customHeight="1">
      <c r="A138" s="122">
        <v>9</v>
      </c>
      <c r="B138" s="129">
        <v>37823800</v>
      </c>
      <c r="C138" s="126" t="s">
        <v>136</v>
      </c>
      <c r="D138" s="150" t="s">
        <v>396</v>
      </c>
      <c r="E138" s="127" t="s">
        <v>70</v>
      </c>
      <c r="F138" s="127">
        <v>150</v>
      </c>
      <c r="G138" s="151">
        <f t="shared" si="6"/>
        <v>4500</v>
      </c>
      <c r="H138" s="158">
        <v>30</v>
      </c>
    </row>
    <row r="139" spans="1:8" s="141" customFormat="1" ht="18" customHeight="1">
      <c r="A139" s="122">
        <v>10</v>
      </c>
      <c r="B139" s="129">
        <v>37823800</v>
      </c>
      <c r="C139" s="126" t="s">
        <v>366</v>
      </c>
      <c r="D139" s="150" t="s">
        <v>396</v>
      </c>
      <c r="E139" s="127" t="s">
        <v>70</v>
      </c>
      <c r="F139" s="127">
        <v>200</v>
      </c>
      <c r="G139" s="151">
        <f t="shared" si="6"/>
        <v>4000</v>
      </c>
      <c r="H139" s="158">
        <v>20</v>
      </c>
    </row>
    <row r="140" spans="1:8" s="141" customFormat="1" ht="18" customHeight="1">
      <c r="A140" s="122">
        <v>11</v>
      </c>
      <c r="B140" s="129">
        <v>30192121</v>
      </c>
      <c r="C140" s="126" t="s">
        <v>137</v>
      </c>
      <c r="D140" s="150" t="s">
        <v>396</v>
      </c>
      <c r="E140" s="127" t="s">
        <v>223</v>
      </c>
      <c r="F140" s="127">
        <v>500</v>
      </c>
      <c r="G140" s="151">
        <f t="shared" si="6"/>
        <v>15000</v>
      </c>
      <c r="H140" s="158">
        <v>30</v>
      </c>
    </row>
    <row r="141" spans="1:8" s="141" customFormat="1" ht="18" customHeight="1">
      <c r="A141" s="122">
        <v>12</v>
      </c>
      <c r="B141" s="129">
        <v>96085000</v>
      </c>
      <c r="C141" s="126" t="s">
        <v>320</v>
      </c>
      <c r="D141" s="150" t="s">
        <v>396</v>
      </c>
      <c r="E141" s="127" t="s">
        <v>70</v>
      </c>
      <c r="F141" s="127">
        <v>400</v>
      </c>
      <c r="G141" s="151">
        <f t="shared" si="6"/>
        <v>8000</v>
      </c>
      <c r="H141" s="158">
        <v>20</v>
      </c>
    </row>
    <row r="142" spans="1:8" s="141" customFormat="1" ht="18" customHeight="1">
      <c r="A142" s="122">
        <v>13</v>
      </c>
      <c r="B142" s="129">
        <v>37822100</v>
      </c>
      <c r="C142" s="126" t="s">
        <v>138</v>
      </c>
      <c r="D142" s="150" t="s">
        <v>396</v>
      </c>
      <c r="E142" s="127" t="s">
        <v>223</v>
      </c>
      <c r="F142" s="127">
        <v>1200</v>
      </c>
      <c r="G142" s="151">
        <f t="shared" si="6"/>
        <v>60000</v>
      </c>
      <c r="H142" s="158">
        <v>50</v>
      </c>
    </row>
    <row r="143" spans="1:8" s="141" customFormat="1" ht="18" customHeight="1">
      <c r="A143" s="122">
        <v>14</v>
      </c>
      <c r="B143" s="129">
        <v>30192130</v>
      </c>
      <c r="C143" s="126" t="s">
        <v>139</v>
      </c>
      <c r="D143" s="150" t="s">
        <v>396</v>
      </c>
      <c r="E143" s="127" t="s">
        <v>70</v>
      </c>
      <c r="F143" s="127">
        <v>150</v>
      </c>
      <c r="G143" s="151">
        <f t="shared" si="6"/>
        <v>7500</v>
      </c>
      <c r="H143" s="158">
        <v>50</v>
      </c>
    </row>
    <row r="144" spans="1:8" s="141" customFormat="1" ht="18" customHeight="1">
      <c r="A144" s="122">
        <v>16</v>
      </c>
      <c r="B144" s="129">
        <v>22810000</v>
      </c>
      <c r="C144" s="126" t="s">
        <v>386</v>
      </c>
      <c r="D144" s="150" t="s">
        <v>396</v>
      </c>
      <c r="E144" s="127" t="s">
        <v>70</v>
      </c>
      <c r="F144" s="127">
        <v>1000</v>
      </c>
      <c r="G144" s="151">
        <f t="shared" si="6"/>
        <v>13000</v>
      </c>
      <c r="H144" s="158">
        <v>13</v>
      </c>
    </row>
    <row r="145" spans="1:8" s="141" customFormat="1" ht="18" customHeight="1">
      <c r="A145" s="122">
        <v>17</v>
      </c>
      <c r="B145" s="129">
        <v>44812000</v>
      </c>
      <c r="C145" s="126" t="s">
        <v>140</v>
      </c>
      <c r="D145" s="150" t="s">
        <v>396</v>
      </c>
      <c r="E145" s="127" t="s">
        <v>223</v>
      </c>
      <c r="F145" s="127">
        <v>400</v>
      </c>
      <c r="G145" s="151">
        <f t="shared" si="6"/>
        <v>4000</v>
      </c>
      <c r="H145" s="158">
        <v>10</v>
      </c>
    </row>
    <row r="146" spans="1:8" s="141" customFormat="1" ht="18" customHeight="1">
      <c r="A146" s="122">
        <v>18</v>
      </c>
      <c r="B146" s="129">
        <v>37822300</v>
      </c>
      <c r="C146" s="128" t="s">
        <v>330</v>
      </c>
      <c r="D146" s="150" t="s">
        <v>396</v>
      </c>
      <c r="E146" s="127" t="s">
        <v>70</v>
      </c>
      <c r="F146" s="127">
        <v>1000</v>
      </c>
      <c r="G146" s="151">
        <f t="shared" si="6"/>
        <v>10000</v>
      </c>
      <c r="H146" s="158">
        <v>10</v>
      </c>
    </row>
    <row r="147" spans="1:8" s="141" customFormat="1" ht="18" customHeight="1">
      <c r="A147" s="122">
        <v>19</v>
      </c>
      <c r="B147" s="129">
        <v>37822300</v>
      </c>
      <c r="C147" s="126" t="s">
        <v>141</v>
      </c>
      <c r="D147" s="150" t="s">
        <v>396</v>
      </c>
      <c r="E147" s="127" t="s">
        <v>70</v>
      </c>
      <c r="F147" s="127">
        <v>150</v>
      </c>
      <c r="G147" s="151">
        <f t="shared" si="6"/>
        <v>1500</v>
      </c>
      <c r="H147" s="158">
        <v>10</v>
      </c>
    </row>
    <row r="148" spans="1:8" s="141" customFormat="1" ht="18" customHeight="1">
      <c r="A148" s="122">
        <v>20</v>
      </c>
      <c r="B148" s="129">
        <v>22852100</v>
      </c>
      <c r="C148" s="126" t="s">
        <v>142</v>
      </c>
      <c r="D148" s="150" t="s">
        <v>396</v>
      </c>
      <c r="E148" s="127" t="s">
        <v>70</v>
      </c>
      <c r="F148" s="127">
        <v>600</v>
      </c>
      <c r="G148" s="151">
        <f t="shared" si="6"/>
        <v>3000</v>
      </c>
      <c r="H148" s="158">
        <v>5</v>
      </c>
    </row>
    <row r="149" spans="1:8" s="141" customFormat="1" ht="18" customHeight="1">
      <c r="A149" s="122">
        <v>21</v>
      </c>
      <c r="B149" s="129">
        <v>30192100</v>
      </c>
      <c r="C149" s="126" t="s">
        <v>226</v>
      </c>
      <c r="D149" s="150" t="s">
        <v>396</v>
      </c>
      <c r="E149" s="127" t="s">
        <v>70</v>
      </c>
      <c r="F149" s="127">
        <v>100</v>
      </c>
      <c r="G149" s="151">
        <f t="shared" si="6"/>
        <v>1000</v>
      </c>
      <c r="H149" s="158">
        <v>10</v>
      </c>
    </row>
    <row r="150" spans="1:8" s="141" customFormat="1" ht="18" customHeight="1">
      <c r="A150" s="122">
        <v>22</v>
      </c>
      <c r="B150" s="129">
        <v>45300000</v>
      </c>
      <c r="C150" s="126" t="s">
        <v>227</v>
      </c>
      <c r="D150" s="150" t="s">
        <v>396</v>
      </c>
      <c r="E150" s="127" t="s">
        <v>70</v>
      </c>
      <c r="F150" s="127">
        <v>1200</v>
      </c>
      <c r="G150" s="151">
        <f t="shared" si="6"/>
        <v>18000</v>
      </c>
      <c r="H150" s="158">
        <v>15</v>
      </c>
    </row>
    <row r="151" spans="1:8" s="141" customFormat="1" ht="18" customHeight="1">
      <c r="A151" s="122">
        <v>23</v>
      </c>
      <c r="B151" s="129">
        <v>45300000</v>
      </c>
      <c r="C151" s="126" t="s">
        <v>391</v>
      </c>
      <c r="D151" s="150" t="s">
        <v>396</v>
      </c>
      <c r="E151" s="127" t="s">
        <v>223</v>
      </c>
      <c r="F151" s="127">
        <v>1800</v>
      </c>
      <c r="G151" s="151">
        <f t="shared" si="6"/>
        <v>27000</v>
      </c>
      <c r="H151" s="158">
        <v>15</v>
      </c>
    </row>
    <row r="152" spans="1:8" s="141" customFormat="1" ht="18" customHeight="1">
      <c r="A152" s="122">
        <v>24</v>
      </c>
      <c r="B152" s="129">
        <v>45300000</v>
      </c>
      <c r="C152" s="126" t="s">
        <v>143</v>
      </c>
      <c r="D152" s="150" t="s">
        <v>396</v>
      </c>
      <c r="E152" s="127" t="s">
        <v>70</v>
      </c>
      <c r="F152" s="127">
        <v>1000</v>
      </c>
      <c r="G152" s="151">
        <f t="shared" si="6"/>
        <v>15000</v>
      </c>
      <c r="H152" s="158">
        <v>15</v>
      </c>
    </row>
    <row r="153" spans="1:8" s="141" customFormat="1" ht="18" customHeight="1">
      <c r="A153" s="122">
        <v>25</v>
      </c>
      <c r="B153" s="129">
        <v>22852000</v>
      </c>
      <c r="C153" s="126" t="s">
        <v>319</v>
      </c>
      <c r="D153" s="150" t="s">
        <v>396</v>
      </c>
      <c r="E153" s="127" t="s">
        <v>70</v>
      </c>
      <c r="F153" s="127">
        <v>400</v>
      </c>
      <c r="G153" s="151">
        <f t="shared" si="6"/>
        <v>4000</v>
      </c>
      <c r="H153" s="158">
        <v>10</v>
      </c>
    </row>
    <row r="154" spans="1:8" s="141" customFormat="1" ht="18" customHeight="1">
      <c r="A154" s="122">
        <v>26</v>
      </c>
      <c r="B154" s="129">
        <v>22852000</v>
      </c>
      <c r="C154" s="126" t="s">
        <v>144</v>
      </c>
      <c r="D154" s="150" t="s">
        <v>396</v>
      </c>
      <c r="E154" s="127" t="s">
        <v>70</v>
      </c>
      <c r="F154" s="127">
        <v>200</v>
      </c>
      <c r="G154" s="151">
        <f t="shared" si="6"/>
        <v>1200</v>
      </c>
      <c r="H154" s="158">
        <v>6</v>
      </c>
    </row>
    <row r="155" spans="1:8" s="141" customFormat="1" ht="18" customHeight="1">
      <c r="A155" s="122">
        <v>27</v>
      </c>
      <c r="B155" s="129">
        <v>22852000</v>
      </c>
      <c r="C155" s="126" t="s">
        <v>321</v>
      </c>
      <c r="D155" s="150" t="s">
        <v>396</v>
      </c>
      <c r="E155" s="127" t="s">
        <v>70</v>
      </c>
      <c r="F155" s="127">
        <v>2000</v>
      </c>
      <c r="G155" s="151">
        <f t="shared" si="6"/>
        <v>10000</v>
      </c>
      <c r="H155" s="158">
        <v>5</v>
      </c>
    </row>
    <row r="156" spans="1:8" s="141" customFormat="1" ht="18" customHeight="1">
      <c r="A156" s="122">
        <v>28</v>
      </c>
      <c r="B156" s="129">
        <v>30192133</v>
      </c>
      <c r="C156" s="126" t="s">
        <v>331</v>
      </c>
      <c r="D156" s="150" t="s">
        <v>396</v>
      </c>
      <c r="E156" s="127" t="s">
        <v>223</v>
      </c>
      <c r="F156" s="127">
        <v>150</v>
      </c>
      <c r="G156" s="151">
        <f t="shared" si="6"/>
        <v>4950</v>
      </c>
      <c r="H156" s="158">
        <v>33</v>
      </c>
    </row>
    <row r="157" spans="1:8" s="141" customFormat="1" ht="18" customHeight="1">
      <c r="A157" s="122">
        <v>29</v>
      </c>
      <c r="B157" s="129">
        <v>30197221</v>
      </c>
      <c r="C157" s="126" t="s">
        <v>145</v>
      </c>
      <c r="D157" s="150" t="s">
        <v>396</v>
      </c>
      <c r="E157" s="127" t="s">
        <v>70</v>
      </c>
      <c r="F157" s="127">
        <v>100</v>
      </c>
      <c r="G157" s="151">
        <f t="shared" si="6"/>
        <v>1500</v>
      </c>
      <c r="H157" s="158">
        <v>15</v>
      </c>
    </row>
    <row r="158" spans="1:8" s="141" customFormat="1" ht="18" customHeight="1">
      <c r="A158" s="122">
        <v>31</v>
      </c>
      <c r="B158" s="129">
        <v>22851000</v>
      </c>
      <c r="C158" s="126" t="s">
        <v>228</v>
      </c>
      <c r="D158" s="150" t="s">
        <v>396</v>
      </c>
      <c r="E158" s="127" t="s">
        <v>70</v>
      </c>
      <c r="F158" s="127">
        <v>450</v>
      </c>
      <c r="G158" s="151">
        <f t="shared" si="6"/>
        <v>4500</v>
      </c>
      <c r="H158" s="158">
        <v>10</v>
      </c>
    </row>
    <row r="159" spans="1:8" s="141" customFormat="1" ht="18" customHeight="1">
      <c r="A159" s="122">
        <v>32</v>
      </c>
      <c r="B159" s="129">
        <v>30232110</v>
      </c>
      <c r="C159" s="126" t="s">
        <v>229</v>
      </c>
      <c r="D159" s="150" t="s">
        <v>396</v>
      </c>
      <c r="E159" s="127" t="s">
        <v>70</v>
      </c>
      <c r="F159" s="127">
        <v>100</v>
      </c>
      <c r="G159" s="151">
        <f t="shared" si="6"/>
        <v>5000</v>
      </c>
      <c r="H159" s="158">
        <v>50</v>
      </c>
    </row>
    <row r="160" spans="1:8" s="141" customFormat="1" ht="18" customHeight="1">
      <c r="A160" s="122">
        <v>33</v>
      </c>
      <c r="B160" s="129">
        <v>44812220</v>
      </c>
      <c r="C160" s="128" t="s">
        <v>230</v>
      </c>
      <c r="D160" s="150" t="s">
        <v>396</v>
      </c>
      <c r="E160" s="127" t="s">
        <v>70</v>
      </c>
      <c r="F160" s="127">
        <v>500</v>
      </c>
      <c r="G160" s="151">
        <f t="shared" si="6"/>
        <v>10000</v>
      </c>
      <c r="H160" s="158">
        <v>20</v>
      </c>
    </row>
    <row r="161" spans="1:8" s="141" customFormat="1" ht="18" customHeight="1">
      <c r="A161" s="122">
        <v>35</v>
      </c>
      <c r="B161" s="129">
        <v>30192160</v>
      </c>
      <c r="C161" s="128" t="s">
        <v>363</v>
      </c>
      <c r="D161" s="150" t="s">
        <v>396</v>
      </c>
      <c r="E161" s="127" t="s">
        <v>70</v>
      </c>
      <c r="F161" s="127">
        <v>5000</v>
      </c>
      <c r="G161" s="151">
        <f t="shared" si="6"/>
        <v>5000</v>
      </c>
      <c r="H161" s="158">
        <v>1</v>
      </c>
    </row>
    <row r="162" spans="1:8" s="141" customFormat="1" ht="18" customHeight="1">
      <c r="A162" s="122">
        <v>36</v>
      </c>
      <c r="B162" s="129">
        <v>30192160</v>
      </c>
      <c r="C162" s="128" t="s">
        <v>322</v>
      </c>
      <c r="D162" s="150" t="s">
        <v>396</v>
      </c>
      <c r="E162" s="127" t="s">
        <v>70</v>
      </c>
      <c r="F162" s="127">
        <v>150</v>
      </c>
      <c r="G162" s="151">
        <f t="shared" si="6"/>
        <v>3750</v>
      </c>
      <c r="H162" s="158">
        <v>25</v>
      </c>
    </row>
    <row r="163" spans="1:8" s="141" customFormat="1" ht="18" customHeight="1">
      <c r="A163" s="122">
        <v>37</v>
      </c>
      <c r="B163" s="129">
        <v>30192160</v>
      </c>
      <c r="C163" s="128" t="s">
        <v>329</v>
      </c>
      <c r="D163" s="150" t="s">
        <v>396</v>
      </c>
      <c r="E163" s="127" t="s">
        <v>70</v>
      </c>
      <c r="F163" s="127">
        <v>400</v>
      </c>
      <c r="G163" s="151">
        <f t="shared" si="6"/>
        <v>8000</v>
      </c>
      <c r="H163" s="158">
        <v>20</v>
      </c>
    </row>
    <row r="164" spans="1:8" s="141" customFormat="1" ht="18" customHeight="1">
      <c r="A164" s="122">
        <v>38</v>
      </c>
      <c r="B164" s="129">
        <v>30197221</v>
      </c>
      <c r="C164" s="128" t="s">
        <v>364</v>
      </c>
      <c r="D164" s="150" t="s">
        <v>396</v>
      </c>
      <c r="E164" s="127" t="s">
        <v>70</v>
      </c>
      <c r="F164" s="127">
        <v>5000</v>
      </c>
      <c r="G164" s="151">
        <f t="shared" si="6"/>
        <v>10000</v>
      </c>
      <c r="H164" s="158">
        <v>2</v>
      </c>
    </row>
    <row r="165" spans="1:8" s="141" customFormat="1" ht="18" customHeight="1">
      <c r="A165" s="122">
        <v>39</v>
      </c>
      <c r="B165" s="129">
        <v>30194800</v>
      </c>
      <c r="C165" s="128" t="s">
        <v>365</v>
      </c>
      <c r="D165" s="150" t="s">
        <v>396</v>
      </c>
      <c r="E165" s="127" t="s">
        <v>70</v>
      </c>
      <c r="F165" s="127">
        <v>4500</v>
      </c>
      <c r="G165" s="151">
        <f t="shared" si="6"/>
        <v>4500</v>
      </c>
      <c r="H165" s="158">
        <v>1</v>
      </c>
    </row>
    <row r="166" spans="1:8" s="141" customFormat="1" ht="21.75" customHeight="1">
      <c r="A166" s="122">
        <v>41</v>
      </c>
      <c r="B166" s="129">
        <v>820340000</v>
      </c>
      <c r="C166" s="128" t="s">
        <v>323</v>
      </c>
      <c r="D166" s="150" t="s">
        <v>396</v>
      </c>
      <c r="E166" s="127" t="s">
        <v>70</v>
      </c>
      <c r="F166" s="127">
        <v>250</v>
      </c>
      <c r="G166" s="151">
        <f t="shared" si="6"/>
        <v>5000</v>
      </c>
      <c r="H166" s="158">
        <v>20</v>
      </c>
    </row>
    <row r="167" spans="1:8" s="141" customFormat="1" ht="21.75" customHeight="1">
      <c r="A167" s="122">
        <v>42.3333333333333</v>
      </c>
      <c r="B167" s="129">
        <v>30192125</v>
      </c>
      <c r="C167" s="128" t="s">
        <v>347</v>
      </c>
      <c r="D167" s="150" t="s">
        <v>396</v>
      </c>
      <c r="E167" s="127" t="s">
        <v>70</v>
      </c>
      <c r="F167" s="127">
        <v>2500</v>
      </c>
      <c r="G167" s="151">
        <f t="shared" si="6"/>
        <v>5000</v>
      </c>
      <c r="H167" s="158">
        <v>2</v>
      </c>
    </row>
    <row r="168" spans="1:8" s="141" customFormat="1" ht="21" customHeight="1">
      <c r="A168" s="122">
        <v>43.8333333333333</v>
      </c>
      <c r="B168" s="129">
        <v>35821000</v>
      </c>
      <c r="C168" s="128" t="s">
        <v>352</v>
      </c>
      <c r="D168" s="150" t="s">
        <v>396</v>
      </c>
      <c r="E168" s="127" t="s">
        <v>70</v>
      </c>
      <c r="F168" s="127">
        <v>250</v>
      </c>
      <c r="G168" s="151">
        <f t="shared" si="6"/>
        <v>12500</v>
      </c>
      <c r="H168" s="158">
        <v>50</v>
      </c>
    </row>
    <row r="169" spans="1:8" s="141" customFormat="1" ht="21" customHeight="1">
      <c r="A169" s="122">
        <v>45.3333333333333</v>
      </c>
      <c r="B169" s="129">
        <v>24951120</v>
      </c>
      <c r="C169" s="128" t="s">
        <v>324</v>
      </c>
      <c r="D169" s="150" t="s">
        <v>396</v>
      </c>
      <c r="E169" s="127" t="s">
        <v>70</v>
      </c>
      <c r="F169" s="127">
        <v>2000</v>
      </c>
      <c r="G169" s="151">
        <f t="shared" si="6"/>
        <v>4000</v>
      </c>
      <c r="H169" s="158">
        <v>2</v>
      </c>
    </row>
    <row r="170" spans="1:8" s="141" customFormat="1" ht="21" customHeight="1">
      <c r="A170" s="122">
        <v>46.8333333333333</v>
      </c>
      <c r="B170" s="129">
        <v>24951120</v>
      </c>
      <c r="C170" s="128" t="s">
        <v>325</v>
      </c>
      <c r="D170" s="150" t="s">
        <v>396</v>
      </c>
      <c r="E170" s="127" t="s">
        <v>70</v>
      </c>
      <c r="F170" s="127">
        <v>15</v>
      </c>
      <c r="G170" s="151">
        <f t="shared" si="6"/>
        <v>8205</v>
      </c>
      <c r="H170" s="158">
        <v>547</v>
      </c>
    </row>
    <row r="171" spans="1:8" s="141" customFormat="1" ht="25.5" customHeight="1">
      <c r="A171" s="122">
        <v>48.3333333333333</v>
      </c>
      <c r="B171" s="129">
        <v>22810000</v>
      </c>
      <c r="C171" s="128" t="s">
        <v>231</v>
      </c>
      <c r="D171" s="150" t="s">
        <v>396</v>
      </c>
      <c r="E171" s="127" t="s">
        <v>70</v>
      </c>
      <c r="F171" s="130">
        <v>1500</v>
      </c>
      <c r="G171" s="151">
        <f t="shared" si="6"/>
        <v>15000</v>
      </c>
      <c r="H171" s="130">
        <v>10</v>
      </c>
    </row>
    <row r="172" spans="1:8" s="141" customFormat="1" ht="21.75" customHeight="1">
      <c r="A172" s="122">
        <v>49.8333333333333</v>
      </c>
      <c r="B172" s="131">
        <v>22600000</v>
      </c>
      <c r="C172" s="128" t="s">
        <v>374</v>
      </c>
      <c r="D172" s="150" t="s">
        <v>396</v>
      </c>
      <c r="E172" s="127" t="s">
        <v>70</v>
      </c>
      <c r="F172" s="127">
        <v>1000</v>
      </c>
      <c r="G172" s="151">
        <f t="shared" si="6"/>
        <v>2000</v>
      </c>
      <c r="H172" s="158">
        <v>2</v>
      </c>
    </row>
    <row r="173" spans="1:8" s="141" customFormat="1" ht="21.75" customHeight="1">
      <c r="A173" s="122">
        <v>51.3333333333333</v>
      </c>
      <c r="B173" s="129">
        <v>22810000</v>
      </c>
      <c r="C173" s="128" t="s">
        <v>388</v>
      </c>
      <c r="D173" s="150" t="s">
        <v>396</v>
      </c>
      <c r="E173" s="127" t="s">
        <v>70</v>
      </c>
      <c r="F173" s="127">
        <v>1800</v>
      </c>
      <c r="G173" s="151">
        <f t="shared" si="6"/>
        <v>1800</v>
      </c>
      <c r="H173" s="158">
        <v>1</v>
      </c>
    </row>
    <row r="174" spans="1:8" s="141" customFormat="1" ht="21.75" customHeight="1">
      <c r="A174" s="122">
        <v>52.8333333333333</v>
      </c>
      <c r="B174" s="129">
        <v>30194320</v>
      </c>
      <c r="C174" s="128" t="s">
        <v>389</v>
      </c>
      <c r="D174" s="150" t="s">
        <v>396</v>
      </c>
      <c r="E174" s="127" t="s">
        <v>70</v>
      </c>
      <c r="F174" s="127">
        <v>1700</v>
      </c>
      <c r="G174" s="151">
        <f t="shared" si="6"/>
        <v>1700</v>
      </c>
      <c r="H174" s="158">
        <v>1</v>
      </c>
    </row>
    <row r="175" spans="1:8" s="141" customFormat="1" ht="28.5" customHeight="1">
      <c r="A175" s="122">
        <v>54.3333333333333</v>
      </c>
      <c r="B175" s="129">
        <v>22810000</v>
      </c>
      <c r="C175" s="126" t="s">
        <v>390</v>
      </c>
      <c r="D175" s="150" t="s">
        <v>396</v>
      </c>
      <c r="E175" s="127" t="s">
        <v>70</v>
      </c>
      <c r="F175" s="127">
        <v>1000</v>
      </c>
      <c r="G175" s="151">
        <f t="shared" si="6"/>
        <v>1000</v>
      </c>
      <c r="H175" s="158">
        <v>1</v>
      </c>
    </row>
    <row r="176" spans="1:8" s="141" customFormat="1" ht="21.75" customHeight="1">
      <c r="A176" s="122">
        <v>55.8333333333333</v>
      </c>
      <c r="B176" s="129">
        <v>22810000</v>
      </c>
      <c r="C176" s="128" t="s">
        <v>387</v>
      </c>
      <c r="D176" s="150" t="s">
        <v>396</v>
      </c>
      <c r="E176" s="127" t="s">
        <v>70</v>
      </c>
      <c r="F176" s="127">
        <v>500</v>
      </c>
      <c r="G176" s="151">
        <f t="shared" si="6"/>
        <v>5000</v>
      </c>
      <c r="H176" s="158">
        <v>10</v>
      </c>
    </row>
    <row r="177" spans="1:8" s="141" customFormat="1" ht="21.75" customHeight="1">
      <c r="A177" s="122">
        <v>57.3333333333333</v>
      </c>
      <c r="B177" s="129">
        <v>22810000</v>
      </c>
      <c r="C177" s="128" t="s">
        <v>392</v>
      </c>
      <c r="D177" s="150" t="s">
        <v>396</v>
      </c>
      <c r="E177" s="127" t="s">
        <v>70</v>
      </c>
      <c r="F177" s="127">
        <v>1800</v>
      </c>
      <c r="G177" s="151">
        <f t="shared" ref="G177" si="7">F177*H177</f>
        <v>1800</v>
      </c>
      <c r="H177" s="158">
        <v>1</v>
      </c>
    </row>
    <row r="178" spans="1:8" s="141" customFormat="1" ht="21.75" customHeight="1">
      <c r="A178" s="122">
        <v>58.8333333333333</v>
      </c>
      <c r="B178" s="129">
        <v>22810000</v>
      </c>
      <c r="C178" s="128" t="s">
        <v>393</v>
      </c>
      <c r="D178" s="150" t="s">
        <v>396</v>
      </c>
      <c r="E178" s="127" t="s">
        <v>70</v>
      </c>
      <c r="F178" s="127">
        <v>1800</v>
      </c>
      <c r="G178" s="151">
        <f t="shared" ref="G178" si="8">F178*H178</f>
        <v>1800</v>
      </c>
      <c r="H178" s="158">
        <v>1</v>
      </c>
    </row>
    <row r="179" spans="1:8" s="141" customFormat="1" ht="21.75" customHeight="1">
      <c r="A179" s="122">
        <v>60.3333333333333</v>
      </c>
      <c r="B179" s="129">
        <v>22810000</v>
      </c>
      <c r="C179" s="128" t="s">
        <v>394</v>
      </c>
      <c r="D179" s="150" t="s">
        <v>396</v>
      </c>
      <c r="E179" s="127" t="s">
        <v>70</v>
      </c>
      <c r="F179" s="127">
        <v>4500</v>
      </c>
      <c r="G179" s="151">
        <f t="shared" ref="G179" si="9">F179*H179</f>
        <v>4500</v>
      </c>
      <c r="H179" s="158">
        <v>1</v>
      </c>
    </row>
    <row r="180" spans="1:8" s="141" customFormat="1" ht="24.95" customHeight="1">
      <c r="A180" s="122"/>
      <c r="B180" s="129"/>
      <c r="C180" s="148" t="s">
        <v>146</v>
      </c>
      <c r="D180" s="149"/>
      <c r="E180" s="121"/>
      <c r="F180" s="142"/>
      <c r="G180" s="142">
        <f>SUM(G132:G179)</f>
        <v>506705</v>
      </c>
      <c r="H180" s="132"/>
    </row>
    <row r="181" spans="1:8" s="141" customFormat="1" ht="32.25" customHeight="1">
      <c r="A181" s="122"/>
      <c r="B181" s="110"/>
      <c r="C181" s="142" t="s">
        <v>133</v>
      </c>
      <c r="D181" s="143"/>
      <c r="E181" s="122"/>
      <c r="F181" s="132"/>
      <c r="G181" s="132"/>
      <c r="H181" s="132"/>
    </row>
    <row r="182" spans="1:8" s="141" customFormat="1" ht="24.95" customHeight="1">
      <c r="A182" s="122">
        <v>1</v>
      </c>
      <c r="B182" s="110" t="s">
        <v>286</v>
      </c>
      <c r="C182" s="138" t="s">
        <v>71</v>
      </c>
      <c r="D182" s="112" t="s">
        <v>396</v>
      </c>
      <c r="E182" s="114" t="s">
        <v>72</v>
      </c>
      <c r="F182" s="159">
        <v>44.4</v>
      </c>
      <c r="G182" s="132">
        <v>1830875</v>
      </c>
      <c r="H182" s="134">
        <v>41220</v>
      </c>
    </row>
    <row r="183" spans="1:8" s="141" customFormat="1" ht="23.25" customHeight="1">
      <c r="A183" s="122">
        <v>2</v>
      </c>
      <c r="B183" s="110" t="s">
        <v>287</v>
      </c>
      <c r="C183" s="111" t="s">
        <v>73</v>
      </c>
      <c r="D183" s="112" t="s">
        <v>396</v>
      </c>
      <c r="E183" s="105" t="s">
        <v>74</v>
      </c>
      <c r="F183" s="159">
        <v>191.4</v>
      </c>
      <c r="G183" s="132">
        <v>406754</v>
      </c>
      <c r="H183" s="134">
        <v>2125.1</v>
      </c>
    </row>
    <row r="184" spans="1:8" s="141" customFormat="1" ht="30.75" customHeight="1">
      <c r="A184" s="122">
        <v>3</v>
      </c>
      <c r="B184" s="110" t="s">
        <v>289</v>
      </c>
      <c r="C184" s="138" t="s">
        <v>75</v>
      </c>
      <c r="D184" s="112" t="s">
        <v>396</v>
      </c>
      <c r="E184" s="143" t="s">
        <v>377</v>
      </c>
      <c r="F184" s="160">
        <v>4800</v>
      </c>
      <c r="G184" s="132">
        <f t="shared" ref="G184:G189" si="10">F184*H184</f>
        <v>57600</v>
      </c>
      <c r="H184" s="105">
        <v>12</v>
      </c>
    </row>
    <row r="185" spans="1:8" s="103" customFormat="1" ht="25.5" customHeight="1">
      <c r="A185" s="122">
        <v>4</v>
      </c>
      <c r="B185" s="110" t="s">
        <v>290</v>
      </c>
      <c r="C185" s="111" t="s">
        <v>77</v>
      </c>
      <c r="D185" s="112" t="s">
        <v>396</v>
      </c>
      <c r="E185" s="105" t="s">
        <v>76</v>
      </c>
      <c r="F185" s="160">
        <v>8</v>
      </c>
      <c r="G185" s="132">
        <v>62000</v>
      </c>
      <c r="H185" s="114">
        <v>7750</v>
      </c>
    </row>
    <row r="186" spans="1:8" s="103" customFormat="1" ht="24" customHeight="1">
      <c r="A186" s="122">
        <v>5</v>
      </c>
      <c r="B186" s="91" t="s">
        <v>285</v>
      </c>
      <c r="C186" s="99" t="s">
        <v>82</v>
      </c>
      <c r="D186" s="112" t="s">
        <v>396</v>
      </c>
      <c r="E186" s="134" t="s">
        <v>378</v>
      </c>
      <c r="F186" s="162">
        <v>4500</v>
      </c>
      <c r="G186" s="162">
        <f t="shared" si="10"/>
        <v>54000</v>
      </c>
      <c r="H186" s="98">
        <v>12</v>
      </c>
    </row>
    <row r="187" spans="1:8" s="103" customFormat="1" ht="19.5" customHeight="1">
      <c r="A187" s="122">
        <v>6</v>
      </c>
      <c r="B187" s="91" t="s">
        <v>288</v>
      </c>
      <c r="C187" s="123" t="s">
        <v>379</v>
      </c>
      <c r="D187" s="112" t="s">
        <v>396</v>
      </c>
      <c r="E187" s="96" t="s">
        <v>74</v>
      </c>
      <c r="F187" s="162">
        <v>137.69999999999999</v>
      </c>
      <c r="G187" s="162">
        <v>2240279</v>
      </c>
      <c r="H187" s="134">
        <v>16261</v>
      </c>
    </row>
    <row r="188" spans="1:8" s="103" customFormat="1" ht="21" customHeight="1">
      <c r="A188" s="122">
        <v>7</v>
      </c>
      <c r="B188" s="91" t="s">
        <v>284</v>
      </c>
      <c r="C188" s="99" t="s">
        <v>78</v>
      </c>
      <c r="D188" s="112" t="s">
        <v>396</v>
      </c>
      <c r="E188" s="96" t="s">
        <v>76</v>
      </c>
      <c r="F188" s="162">
        <v>5000</v>
      </c>
      <c r="G188" s="162">
        <f t="shared" si="10"/>
        <v>60000</v>
      </c>
      <c r="H188" s="98">
        <v>12</v>
      </c>
    </row>
    <row r="189" spans="1:8" s="103" customFormat="1" ht="21.75" customHeight="1">
      <c r="A189" s="122">
        <v>8</v>
      </c>
      <c r="B189" s="91" t="s">
        <v>284</v>
      </c>
      <c r="C189" s="99" t="s">
        <v>79</v>
      </c>
      <c r="D189" s="112" t="s">
        <v>396</v>
      </c>
      <c r="E189" s="96" t="s">
        <v>76</v>
      </c>
      <c r="F189" s="162">
        <v>5578</v>
      </c>
      <c r="G189" s="162">
        <f t="shared" si="10"/>
        <v>66936</v>
      </c>
      <c r="H189" s="98">
        <v>12</v>
      </c>
    </row>
    <row r="190" spans="1:8" s="103" customFormat="1" ht="24.75" customHeight="1">
      <c r="A190" s="122">
        <v>9</v>
      </c>
      <c r="B190" s="91" t="s">
        <v>288</v>
      </c>
      <c r="C190" s="104" t="s">
        <v>232</v>
      </c>
      <c r="D190" s="112" t="s">
        <v>396</v>
      </c>
      <c r="E190" s="96" t="s">
        <v>76</v>
      </c>
      <c r="F190" s="162"/>
      <c r="G190" s="162">
        <v>150079</v>
      </c>
      <c r="H190" s="98"/>
    </row>
    <row r="191" spans="1:8" s="103" customFormat="1" ht="21.75" customHeight="1">
      <c r="A191" s="161"/>
      <c r="B191" s="92"/>
      <c r="C191" s="108" t="s">
        <v>146</v>
      </c>
      <c r="D191" s="163"/>
      <c r="E191" s="97"/>
      <c r="F191" s="163"/>
      <c r="G191" s="164">
        <f>SUM(G182:G190)</f>
        <v>4928523</v>
      </c>
      <c r="H191" s="163"/>
    </row>
    <row r="192" spans="1:8" ht="18">
      <c r="B192" s="109" t="s">
        <v>80</v>
      </c>
      <c r="C192" s="100"/>
      <c r="D192" s="94"/>
      <c r="E192" s="169" t="s">
        <v>334</v>
      </c>
      <c r="F192" s="169"/>
      <c r="G192" s="169"/>
    </row>
    <row r="193" spans="2:7">
      <c r="B193" s="101" t="s">
        <v>81</v>
      </c>
      <c r="C193" s="101"/>
      <c r="D193" s="90"/>
      <c r="E193" s="170" t="s">
        <v>326</v>
      </c>
      <c r="F193" s="170"/>
      <c r="G193" s="170"/>
    </row>
  </sheetData>
  <mergeCells count="3">
    <mergeCell ref="E192:G192"/>
    <mergeCell ref="E193:G193"/>
    <mergeCell ref="A9:H9"/>
  </mergeCells>
  <pageMargins left="0.17" right="0.11" top="0.35433070866141736" bottom="0.31496062992125984" header="0.23622047244094491" footer="0.19685039370078741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6"/>
  <sheetViews>
    <sheetView topLeftCell="A65" workbookViewId="0">
      <selection activeCell="B67" sqref="B67"/>
    </sheetView>
  </sheetViews>
  <sheetFormatPr defaultRowHeight="12.75"/>
  <cols>
    <col min="1" max="1" width="9.140625" style="89"/>
    <col min="2" max="2" width="36" style="89" customWidth="1"/>
    <col min="3" max="3" width="18.140625" style="89" customWidth="1"/>
    <col min="4" max="4" width="19.28515625" style="89" customWidth="1"/>
    <col min="5" max="16384" width="9.140625" style="89"/>
  </cols>
  <sheetData>
    <row r="1" spans="1:14" s="37" customFormat="1" ht="18">
      <c r="A1" s="173" t="s">
        <v>83</v>
      </c>
      <c r="B1" s="173"/>
      <c r="C1" s="173"/>
      <c r="D1" s="173"/>
      <c r="E1" s="173"/>
      <c r="F1" s="173"/>
      <c r="G1" s="173"/>
    </row>
    <row r="2" spans="1:14" s="37" customFormat="1" ht="18">
      <c r="A2" s="5"/>
      <c r="B2" s="1"/>
      <c r="C2" s="1"/>
      <c r="D2" s="1"/>
      <c r="E2" s="1"/>
      <c r="F2" s="1"/>
      <c r="G2" s="1"/>
      <c r="H2" s="38"/>
      <c r="I2" s="38"/>
      <c r="J2" s="38"/>
      <c r="K2" s="38"/>
      <c r="L2" s="38"/>
      <c r="M2" s="38"/>
    </row>
    <row r="3" spans="1:14" s="37" customFormat="1" ht="15">
      <c r="A3" s="174" t="s">
        <v>84</v>
      </c>
      <c r="B3" s="174"/>
      <c r="C3" s="174"/>
      <c r="D3" s="174"/>
      <c r="E3" s="174"/>
      <c r="F3" s="174"/>
      <c r="G3" s="174"/>
      <c r="H3" s="39"/>
      <c r="I3" s="39"/>
      <c r="J3" s="39"/>
      <c r="K3" s="39"/>
      <c r="L3" s="39"/>
      <c r="M3" s="39"/>
      <c r="N3" s="39"/>
    </row>
    <row r="4" spans="1:14" s="42" customFormat="1" ht="18">
      <c r="A4" s="40"/>
      <c r="B4" s="40"/>
      <c r="C4" s="40"/>
      <c r="D4" s="40"/>
      <c r="E4" s="40"/>
      <c r="F4" s="41"/>
      <c r="G4" s="9"/>
    </row>
    <row r="5" spans="1:14" s="42" customFormat="1" ht="18">
      <c r="A5" s="41"/>
      <c r="B5" s="41"/>
      <c r="E5" s="43"/>
      <c r="F5" s="175" t="s">
        <v>85</v>
      </c>
      <c r="G5" s="175"/>
    </row>
    <row r="6" spans="1:14" s="42" customFormat="1" ht="78.75">
      <c r="A6" s="44"/>
      <c r="B6" s="44" t="s">
        <v>86</v>
      </c>
      <c r="C6" s="45" t="s">
        <v>87</v>
      </c>
      <c r="D6" s="45" t="s">
        <v>88</v>
      </c>
      <c r="E6" s="45" t="s">
        <v>89</v>
      </c>
      <c r="F6" s="45" t="s">
        <v>90</v>
      </c>
      <c r="G6" s="45" t="s">
        <v>91</v>
      </c>
    </row>
    <row r="7" spans="1:14" s="42" customFormat="1" ht="54">
      <c r="A7" s="46" t="s">
        <v>9</v>
      </c>
      <c r="B7" s="47" t="s">
        <v>92</v>
      </c>
      <c r="C7" s="48">
        <v>12096.5</v>
      </c>
      <c r="D7" s="48">
        <v>12096.5</v>
      </c>
      <c r="E7" s="48">
        <v>0</v>
      </c>
      <c r="F7" s="48" t="s">
        <v>93</v>
      </c>
      <c r="G7" s="48" t="s">
        <v>93</v>
      </c>
      <c r="H7" s="49"/>
    </row>
    <row r="8" spans="1:14" s="42" customFormat="1" ht="54">
      <c r="A8" s="46" t="s">
        <v>22</v>
      </c>
      <c r="B8" s="47" t="s">
        <v>94</v>
      </c>
      <c r="C8" s="48">
        <f>SUM(C9:C18)</f>
        <v>117247.70000000001</v>
      </c>
      <c r="D8" s="48">
        <f>SUM(D9:D18)</f>
        <v>116246.70000000001</v>
      </c>
      <c r="E8" s="48">
        <f>D8-C8</f>
        <v>-1001</v>
      </c>
      <c r="F8" s="48">
        <f>E8/C8*100</f>
        <v>-0.85374809058088119</v>
      </c>
      <c r="G8" s="48">
        <f>E8/C8</f>
        <v>-8.5374809058088117E-3</v>
      </c>
      <c r="H8" s="49"/>
    </row>
    <row r="9" spans="1:14" s="42" customFormat="1" ht="15">
      <c r="A9" s="50">
        <v>1</v>
      </c>
      <c r="B9" s="51" t="s">
        <v>11</v>
      </c>
      <c r="C9" s="52">
        <v>116832.1</v>
      </c>
      <c r="D9" s="52">
        <v>115754.1</v>
      </c>
      <c r="E9" s="52">
        <f t="shared" ref="E9:E74" si="0">D9-C9</f>
        <v>-1078</v>
      </c>
      <c r="F9" s="52">
        <f t="shared" ref="F9:F74" si="1">E9/C9*100</f>
        <v>-0.92269162327819154</v>
      </c>
      <c r="G9" s="52">
        <f t="shared" ref="G9:G74" si="2">E9/C9</f>
        <v>-9.2269162327819152E-3</v>
      </c>
      <c r="H9" s="49"/>
    </row>
    <row r="10" spans="1:14" s="42" customFormat="1" ht="15">
      <c r="A10" s="50">
        <v>2</v>
      </c>
      <c r="B10" s="53" t="s">
        <v>12</v>
      </c>
      <c r="C10" s="52"/>
      <c r="D10" s="52"/>
      <c r="E10" s="52">
        <f t="shared" si="0"/>
        <v>0</v>
      </c>
      <c r="F10" s="52" t="e">
        <f t="shared" si="1"/>
        <v>#DIV/0!</v>
      </c>
      <c r="G10" s="52" t="e">
        <f t="shared" si="2"/>
        <v>#DIV/0!</v>
      </c>
      <c r="H10" s="49"/>
    </row>
    <row r="11" spans="1:14" s="42" customFormat="1" ht="15">
      <c r="A11" s="50">
        <v>3</v>
      </c>
      <c r="B11" s="53" t="s">
        <v>13</v>
      </c>
      <c r="C11" s="52"/>
      <c r="D11" s="52"/>
      <c r="E11" s="52">
        <f t="shared" si="0"/>
        <v>0</v>
      </c>
      <c r="F11" s="52" t="e">
        <f t="shared" si="1"/>
        <v>#DIV/0!</v>
      </c>
      <c r="G11" s="52" t="e">
        <f t="shared" si="2"/>
        <v>#DIV/0!</v>
      </c>
      <c r="H11" s="49"/>
    </row>
    <row r="12" spans="1:14" s="42" customFormat="1" ht="15">
      <c r="A12" s="50">
        <v>2</v>
      </c>
      <c r="B12" s="51" t="s">
        <v>14</v>
      </c>
      <c r="C12" s="52">
        <v>15.6</v>
      </c>
      <c r="D12" s="54">
        <v>15.6</v>
      </c>
      <c r="E12" s="52">
        <f t="shared" si="0"/>
        <v>0</v>
      </c>
      <c r="F12" s="52">
        <f t="shared" si="1"/>
        <v>0</v>
      </c>
      <c r="G12" s="52">
        <f t="shared" si="2"/>
        <v>0</v>
      </c>
      <c r="H12" s="49"/>
    </row>
    <row r="13" spans="1:14" s="42" customFormat="1" ht="15">
      <c r="A13" s="50">
        <v>5</v>
      </c>
      <c r="B13" s="53" t="s">
        <v>15</v>
      </c>
      <c r="C13" s="52"/>
      <c r="D13" s="52"/>
      <c r="E13" s="52">
        <f t="shared" si="0"/>
        <v>0</v>
      </c>
      <c r="F13" s="52" t="e">
        <f t="shared" si="1"/>
        <v>#DIV/0!</v>
      </c>
      <c r="G13" s="52" t="e">
        <f t="shared" si="2"/>
        <v>#DIV/0!</v>
      </c>
      <c r="H13" s="55"/>
      <c r="I13" s="55"/>
      <c r="J13" s="55"/>
      <c r="K13" s="55"/>
    </row>
    <row r="14" spans="1:14" s="42" customFormat="1" ht="15">
      <c r="A14" s="50">
        <v>6</v>
      </c>
      <c r="B14" s="53" t="s">
        <v>16</v>
      </c>
      <c r="C14" s="52"/>
      <c r="D14" s="52"/>
      <c r="E14" s="52">
        <f t="shared" si="0"/>
        <v>0</v>
      </c>
      <c r="F14" s="52" t="e">
        <f t="shared" si="1"/>
        <v>#DIV/0!</v>
      </c>
      <c r="G14" s="52" t="e">
        <f t="shared" si="2"/>
        <v>#DIV/0!</v>
      </c>
      <c r="H14" s="55"/>
      <c r="I14" s="55"/>
      <c r="J14" s="55"/>
      <c r="K14" s="55"/>
    </row>
    <row r="15" spans="1:14" s="42" customFormat="1" ht="15">
      <c r="A15" s="50">
        <v>3</v>
      </c>
      <c r="B15" s="51" t="s">
        <v>17</v>
      </c>
      <c r="C15" s="52"/>
      <c r="D15" s="52">
        <v>77</v>
      </c>
      <c r="E15" s="52">
        <f t="shared" si="0"/>
        <v>77</v>
      </c>
      <c r="F15" s="52" t="e">
        <f t="shared" si="1"/>
        <v>#DIV/0!</v>
      </c>
      <c r="G15" s="52" t="e">
        <f t="shared" si="2"/>
        <v>#DIV/0!</v>
      </c>
      <c r="H15" s="55"/>
    </row>
    <row r="16" spans="1:14" s="42" customFormat="1" ht="15">
      <c r="A16" s="50">
        <v>8</v>
      </c>
      <c r="B16" s="53" t="s">
        <v>95</v>
      </c>
      <c r="C16" s="52"/>
      <c r="D16" s="52"/>
      <c r="E16" s="52">
        <f>D16-C16</f>
        <v>0</v>
      </c>
      <c r="F16" s="52" t="e">
        <f>E16/C16*100</f>
        <v>#DIV/0!</v>
      </c>
      <c r="G16" s="52" t="e">
        <f>E16/C16</f>
        <v>#DIV/0!</v>
      </c>
      <c r="H16" s="55"/>
    </row>
    <row r="17" spans="1:8" s="42" customFormat="1" ht="15">
      <c r="A17" s="50">
        <v>4</v>
      </c>
      <c r="B17" s="51" t="s">
        <v>19</v>
      </c>
      <c r="C17" s="52">
        <v>400</v>
      </c>
      <c r="D17" s="52">
        <v>400</v>
      </c>
      <c r="E17" s="52">
        <f t="shared" si="0"/>
        <v>0</v>
      </c>
      <c r="F17" s="52">
        <f t="shared" si="1"/>
        <v>0</v>
      </c>
      <c r="G17" s="52">
        <f t="shared" si="2"/>
        <v>0</v>
      </c>
    </row>
    <row r="18" spans="1:8" s="42" customFormat="1" ht="15">
      <c r="A18" s="50">
        <v>10</v>
      </c>
      <c r="B18" s="53" t="s">
        <v>96</v>
      </c>
      <c r="C18" s="52"/>
      <c r="D18" s="52"/>
      <c r="E18" s="56">
        <f t="shared" si="0"/>
        <v>0</v>
      </c>
      <c r="F18" s="56" t="e">
        <f t="shared" si="1"/>
        <v>#DIV/0!</v>
      </c>
      <c r="G18" s="56" t="e">
        <f t="shared" si="2"/>
        <v>#DIV/0!</v>
      </c>
    </row>
    <row r="19" spans="1:8" s="57" customFormat="1" ht="36">
      <c r="A19" s="46" t="s">
        <v>97</v>
      </c>
      <c r="B19" s="47" t="s">
        <v>98</v>
      </c>
      <c r="C19" s="48">
        <f>C20+C57+C70+C74</f>
        <v>113421.8</v>
      </c>
      <c r="D19" s="48">
        <f>D20+D57+D70+D74</f>
        <v>116396.69999999998</v>
      </c>
      <c r="E19" s="48">
        <f t="shared" si="0"/>
        <v>2974.8999999999796</v>
      </c>
      <c r="F19" s="48">
        <f t="shared" si="1"/>
        <v>2.6228643876221147</v>
      </c>
      <c r="G19" s="48">
        <f t="shared" si="2"/>
        <v>2.6228643876221147E-2</v>
      </c>
      <c r="H19" s="42"/>
    </row>
    <row r="20" spans="1:8" s="42" customFormat="1" ht="18">
      <c r="A20" s="36"/>
      <c r="B20" s="58" t="s">
        <v>99</v>
      </c>
      <c r="C20" s="56">
        <f>SUM(C21,C23:C29,C34:C50,C53:C54)</f>
        <v>113421.8</v>
      </c>
      <c r="D20" s="56">
        <f>SUM(D21,D23:D29,D34:D50,D53:D54)</f>
        <v>115801.69999999998</v>
      </c>
      <c r="E20" s="56">
        <f t="shared" si="0"/>
        <v>2379.8999999999796</v>
      </c>
      <c r="F20" s="56">
        <f t="shared" si="1"/>
        <v>2.0982738768032068</v>
      </c>
      <c r="G20" s="56">
        <f t="shared" si="2"/>
        <v>2.0982738768032069E-2</v>
      </c>
    </row>
    <row r="21" spans="1:8" s="42" customFormat="1" ht="15">
      <c r="A21" s="50">
        <v>1</v>
      </c>
      <c r="B21" s="59" t="s">
        <v>100</v>
      </c>
      <c r="C21" s="60">
        <v>82668.000000000015</v>
      </c>
      <c r="D21" s="52">
        <v>84494.2</v>
      </c>
      <c r="E21" s="52">
        <f t="shared" si="0"/>
        <v>1826.1999999999825</v>
      </c>
      <c r="F21" s="52">
        <f t="shared" si="1"/>
        <v>2.209077272947189</v>
      </c>
      <c r="G21" s="52">
        <f t="shared" si="2"/>
        <v>2.2090772729471891E-2</v>
      </c>
    </row>
    <row r="22" spans="1:8" s="42" customFormat="1" ht="15">
      <c r="A22" s="61">
        <v>1.1000000000000001</v>
      </c>
      <c r="B22" s="62" t="s">
        <v>101</v>
      </c>
      <c r="C22" s="60">
        <v>3000</v>
      </c>
      <c r="D22" s="52">
        <v>3000</v>
      </c>
      <c r="E22" s="52">
        <f>D22-C22</f>
        <v>0</v>
      </c>
      <c r="F22" s="52">
        <f>E22/C22*100</f>
        <v>0</v>
      </c>
      <c r="G22" s="52">
        <f>E22/C22</f>
        <v>0</v>
      </c>
    </row>
    <row r="23" spans="1:8" s="42" customFormat="1" ht="15">
      <c r="A23" s="50">
        <v>2</v>
      </c>
      <c r="B23" s="59" t="s">
        <v>26</v>
      </c>
      <c r="C23" s="63">
        <v>15799.999999999998</v>
      </c>
      <c r="D23" s="52">
        <v>16138.4</v>
      </c>
      <c r="E23" s="52">
        <f t="shared" si="0"/>
        <v>338.40000000000146</v>
      </c>
      <c r="F23" s="52">
        <f t="shared" si="1"/>
        <v>2.1417721518987438</v>
      </c>
      <c r="G23" s="52">
        <f t="shared" si="2"/>
        <v>2.1417721518987437E-2</v>
      </c>
    </row>
    <row r="24" spans="1:8" s="42" customFormat="1" ht="15">
      <c r="A24" s="50">
        <v>3</v>
      </c>
      <c r="B24" s="59" t="s">
        <v>27</v>
      </c>
      <c r="C24" s="64">
        <v>892.4</v>
      </c>
      <c r="D24" s="52">
        <v>892.4</v>
      </c>
      <c r="E24" s="52">
        <f t="shared" si="0"/>
        <v>0</v>
      </c>
      <c r="F24" s="52">
        <f t="shared" si="1"/>
        <v>0</v>
      </c>
      <c r="G24" s="52">
        <f t="shared" si="2"/>
        <v>0</v>
      </c>
    </row>
    <row r="25" spans="1:8" s="42" customFormat="1" ht="15">
      <c r="A25" s="50">
        <v>4</v>
      </c>
      <c r="B25" s="53" t="s">
        <v>28</v>
      </c>
      <c r="C25" s="64">
        <v>4259.3999999999996</v>
      </c>
      <c r="D25" s="52">
        <v>4259.3999999999996</v>
      </c>
      <c r="E25" s="52">
        <f t="shared" si="0"/>
        <v>0</v>
      </c>
      <c r="F25" s="52">
        <f t="shared" si="1"/>
        <v>0</v>
      </c>
      <c r="G25" s="52">
        <f t="shared" si="2"/>
        <v>0</v>
      </c>
    </row>
    <row r="26" spans="1:8" s="42" customFormat="1" ht="15">
      <c r="A26" s="50">
        <v>5</v>
      </c>
      <c r="B26" s="59" t="s">
        <v>29</v>
      </c>
      <c r="C26" s="63">
        <v>370</v>
      </c>
      <c r="D26" s="52">
        <v>370</v>
      </c>
      <c r="E26" s="52">
        <f t="shared" si="0"/>
        <v>0</v>
      </c>
      <c r="F26" s="52">
        <f t="shared" si="1"/>
        <v>0</v>
      </c>
      <c r="G26" s="52">
        <f t="shared" si="2"/>
        <v>0</v>
      </c>
    </row>
    <row r="27" spans="1:8" s="42" customFormat="1" ht="15">
      <c r="A27" s="50">
        <v>6</v>
      </c>
      <c r="B27" s="53" t="s">
        <v>30</v>
      </c>
      <c r="C27" s="63">
        <v>372</v>
      </c>
      <c r="D27" s="52">
        <v>372</v>
      </c>
      <c r="E27" s="52">
        <f t="shared" si="0"/>
        <v>0</v>
      </c>
      <c r="F27" s="52">
        <f t="shared" si="1"/>
        <v>0</v>
      </c>
      <c r="G27" s="52">
        <f t="shared" si="2"/>
        <v>0</v>
      </c>
    </row>
    <row r="28" spans="1:8" s="42" customFormat="1" ht="15">
      <c r="A28" s="50">
        <v>7</v>
      </c>
      <c r="B28" s="53" t="s">
        <v>102</v>
      </c>
      <c r="C28" s="52"/>
      <c r="D28" s="52"/>
      <c r="E28" s="52">
        <f t="shared" si="0"/>
        <v>0</v>
      </c>
      <c r="F28" s="52" t="e">
        <f t="shared" si="1"/>
        <v>#DIV/0!</v>
      </c>
      <c r="G28" s="52" t="e">
        <f t="shared" si="2"/>
        <v>#DIV/0!</v>
      </c>
    </row>
    <row r="29" spans="1:8" s="42" customFormat="1" ht="15">
      <c r="A29" s="50">
        <v>7</v>
      </c>
      <c r="B29" s="59" t="s">
        <v>31</v>
      </c>
      <c r="C29" s="52">
        <f>SUM(C30:C32)</f>
        <v>198.6</v>
      </c>
      <c r="D29" s="52">
        <f>SUM(D30:D32)</f>
        <v>198.6</v>
      </c>
      <c r="E29" s="52">
        <f t="shared" si="0"/>
        <v>0</v>
      </c>
      <c r="F29" s="52">
        <f t="shared" si="1"/>
        <v>0</v>
      </c>
      <c r="G29" s="52">
        <f t="shared" si="2"/>
        <v>0</v>
      </c>
    </row>
    <row r="30" spans="1:8" s="42" customFormat="1" ht="15">
      <c r="A30" s="50">
        <v>7.1</v>
      </c>
      <c r="B30" s="65" t="s">
        <v>32</v>
      </c>
      <c r="C30" s="66">
        <v>57.6</v>
      </c>
      <c r="D30" s="67">
        <v>57.6</v>
      </c>
      <c r="E30" s="52">
        <f t="shared" si="0"/>
        <v>0</v>
      </c>
      <c r="F30" s="52">
        <f t="shared" si="1"/>
        <v>0</v>
      </c>
      <c r="G30" s="52">
        <f t="shared" si="2"/>
        <v>0</v>
      </c>
    </row>
    <row r="31" spans="1:8" s="42" customFormat="1" ht="15">
      <c r="A31" s="68">
        <v>7.2</v>
      </c>
      <c r="B31" s="69" t="s">
        <v>33</v>
      </c>
      <c r="C31" s="66">
        <v>45</v>
      </c>
      <c r="D31" s="67">
        <v>45</v>
      </c>
      <c r="E31" s="52">
        <f t="shared" si="0"/>
        <v>0</v>
      </c>
      <c r="F31" s="52">
        <f t="shared" si="1"/>
        <v>0</v>
      </c>
      <c r="G31" s="52">
        <f t="shared" si="2"/>
        <v>0</v>
      </c>
    </row>
    <row r="32" spans="1:8" s="42" customFormat="1" ht="15">
      <c r="A32" s="68">
        <v>7.3</v>
      </c>
      <c r="B32" s="69" t="s">
        <v>34</v>
      </c>
      <c r="C32" s="52">
        <v>96</v>
      </c>
      <c r="D32" s="67">
        <v>96</v>
      </c>
      <c r="E32" s="52">
        <f t="shared" si="0"/>
        <v>0</v>
      </c>
      <c r="F32" s="52">
        <f t="shared" si="1"/>
        <v>0</v>
      </c>
      <c r="G32" s="52">
        <f t="shared" si="2"/>
        <v>0</v>
      </c>
    </row>
    <row r="33" spans="1:7" s="42" customFormat="1" ht="15">
      <c r="A33" s="68">
        <v>8.4</v>
      </c>
      <c r="B33" s="53" t="s">
        <v>35</v>
      </c>
      <c r="C33" s="52"/>
      <c r="D33" s="52"/>
      <c r="E33" s="52">
        <f t="shared" si="0"/>
        <v>0</v>
      </c>
      <c r="F33" s="52" t="e">
        <f t="shared" si="1"/>
        <v>#DIV/0!</v>
      </c>
      <c r="G33" s="52" t="e">
        <f t="shared" si="2"/>
        <v>#DIV/0!</v>
      </c>
    </row>
    <row r="34" spans="1:7" s="42" customFormat="1" ht="15">
      <c r="A34" s="50">
        <v>8</v>
      </c>
      <c r="B34" s="53" t="s">
        <v>36</v>
      </c>
      <c r="C34" s="52">
        <v>5</v>
      </c>
      <c r="D34" s="52">
        <v>5</v>
      </c>
      <c r="E34" s="52">
        <f t="shared" si="0"/>
        <v>0</v>
      </c>
      <c r="F34" s="52">
        <f t="shared" si="1"/>
        <v>0</v>
      </c>
      <c r="G34" s="52">
        <f t="shared" si="2"/>
        <v>0</v>
      </c>
    </row>
    <row r="35" spans="1:7" s="42" customFormat="1" ht="15">
      <c r="A35" s="50">
        <v>9</v>
      </c>
      <c r="B35" s="59" t="s">
        <v>103</v>
      </c>
      <c r="C35" s="52">
        <v>1292</v>
      </c>
      <c r="D35" s="54">
        <v>1292</v>
      </c>
      <c r="E35" s="52">
        <f t="shared" si="0"/>
        <v>0</v>
      </c>
      <c r="F35" s="52">
        <f t="shared" si="1"/>
        <v>0</v>
      </c>
      <c r="G35" s="52">
        <f t="shared" si="2"/>
        <v>0</v>
      </c>
    </row>
    <row r="36" spans="1:7" s="42" customFormat="1" ht="15">
      <c r="A36" s="50">
        <v>10</v>
      </c>
      <c r="B36" s="59" t="s">
        <v>38</v>
      </c>
      <c r="C36" s="52">
        <v>1200</v>
      </c>
      <c r="D36" s="54">
        <v>1200</v>
      </c>
      <c r="E36" s="52">
        <f t="shared" si="0"/>
        <v>0</v>
      </c>
      <c r="F36" s="52">
        <f t="shared" si="1"/>
        <v>0</v>
      </c>
      <c r="G36" s="52">
        <f t="shared" si="2"/>
        <v>0</v>
      </c>
    </row>
    <row r="37" spans="1:7" s="42" customFormat="1" ht="15">
      <c r="A37" s="50">
        <v>11</v>
      </c>
      <c r="B37" s="53" t="s">
        <v>104</v>
      </c>
      <c r="C37" s="52">
        <v>150</v>
      </c>
      <c r="D37" s="54">
        <v>150</v>
      </c>
      <c r="E37" s="52">
        <f t="shared" si="0"/>
        <v>0</v>
      </c>
      <c r="F37" s="52">
        <f t="shared" si="1"/>
        <v>0</v>
      </c>
      <c r="G37" s="52">
        <f t="shared" si="2"/>
        <v>0</v>
      </c>
    </row>
    <row r="38" spans="1:7" s="42" customFormat="1" ht="15">
      <c r="A38" s="50">
        <v>13</v>
      </c>
      <c r="B38" s="53" t="s">
        <v>40</v>
      </c>
      <c r="C38" s="52">
        <f>SUM(C39:C42)</f>
        <v>0</v>
      </c>
      <c r="D38" s="52">
        <f>SUM(D39:D42)</f>
        <v>0</v>
      </c>
      <c r="E38" s="52">
        <f t="shared" si="0"/>
        <v>0</v>
      </c>
      <c r="F38" s="52" t="e">
        <f t="shared" si="1"/>
        <v>#DIV/0!</v>
      </c>
      <c r="G38" s="52" t="e">
        <f t="shared" si="2"/>
        <v>#DIV/0!</v>
      </c>
    </row>
    <row r="39" spans="1:7" s="42" customFormat="1" ht="15">
      <c r="A39" s="68">
        <v>13.1</v>
      </c>
      <c r="B39" s="69" t="s">
        <v>41</v>
      </c>
      <c r="C39" s="52"/>
      <c r="D39" s="52"/>
      <c r="E39" s="52">
        <f t="shared" si="0"/>
        <v>0</v>
      </c>
      <c r="F39" s="52" t="e">
        <f t="shared" si="1"/>
        <v>#DIV/0!</v>
      </c>
      <c r="G39" s="52" t="e">
        <f t="shared" si="2"/>
        <v>#DIV/0!</v>
      </c>
    </row>
    <row r="40" spans="1:7" s="42" customFormat="1" ht="15">
      <c r="A40" s="68">
        <v>13.2</v>
      </c>
      <c r="B40" s="69" t="s">
        <v>42</v>
      </c>
      <c r="C40" s="52"/>
      <c r="D40" s="52"/>
      <c r="E40" s="52">
        <f t="shared" si="0"/>
        <v>0</v>
      </c>
      <c r="F40" s="52" t="e">
        <f t="shared" si="1"/>
        <v>#DIV/0!</v>
      </c>
      <c r="G40" s="52" t="e">
        <f t="shared" si="2"/>
        <v>#DIV/0!</v>
      </c>
    </row>
    <row r="41" spans="1:7" s="42" customFormat="1" ht="15">
      <c r="A41" s="68">
        <v>13.3</v>
      </c>
      <c r="B41" s="69" t="s">
        <v>43</v>
      </c>
      <c r="C41" s="52"/>
      <c r="D41" s="52"/>
      <c r="E41" s="52">
        <f t="shared" si="0"/>
        <v>0</v>
      </c>
      <c r="F41" s="52" t="e">
        <f t="shared" si="1"/>
        <v>#DIV/0!</v>
      </c>
      <c r="G41" s="52" t="e">
        <f t="shared" si="2"/>
        <v>#DIV/0!</v>
      </c>
    </row>
    <row r="42" spans="1:7" s="42" customFormat="1" ht="15">
      <c r="A42" s="68">
        <v>13.4</v>
      </c>
      <c r="B42" s="69" t="s">
        <v>44</v>
      </c>
      <c r="C42" s="52"/>
      <c r="D42" s="52"/>
      <c r="E42" s="52">
        <f t="shared" si="0"/>
        <v>0</v>
      </c>
      <c r="F42" s="52" t="e">
        <f t="shared" si="1"/>
        <v>#DIV/0!</v>
      </c>
      <c r="G42" s="52" t="e">
        <f t="shared" si="2"/>
        <v>#DIV/0!</v>
      </c>
    </row>
    <row r="43" spans="1:7" s="42" customFormat="1" ht="15">
      <c r="A43" s="50">
        <v>12</v>
      </c>
      <c r="B43" s="53" t="s">
        <v>45</v>
      </c>
      <c r="C43" s="63">
        <v>3505</v>
      </c>
      <c r="D43" s="52">
        <v>3505</v>
      </c>
      <c r="E43" s="52">
        <f t="shared" si="0"/>
        <v>0</v>
      </c>
      <c r="F43" s="52">
        <f t="shared" si="1"/>
        <v>0</v>
      </c>
      <c r="G43" s="52">
        <f t="shared" si="2"/>
        <v>0</v>
      </c>
    </row>
    <row r="44" spans="1:7" s="42" customFormat="1" ht="15">
      <c r="A44" s="50">
        <v>15</v>
      </c>
      <c r="B44" s="53" t="s">
        <v>46</v>
      </c>
      <c r="C44" s="52"/>
      <c r="D44" s="52"/>
      <c r="E44" s="52">
        <f t="shared" si="0"/>
        <v>0</v>
      </c>
      <c r="F44" s="52" t="e">
        <f t="shared" si="1"/>
        <v>#DIV/0!</v>
      </c>
      <c r="G44" s="52" t="e">
        <f t="shared" si="2"/>
        <v>#DIV/0!</v>
      </c>
    </row>
    <row r="45" spans="1:7" s="42" customFormat="1" ht="15">
      <c r="A45" s="50">
        <v>16</v>
      </c>
      <c r="B45" s="53" t="s">
        <v>47</v>
      </c>
      <c r="C45" s="52"/>
      <c r="D45" s="52"/>
      <c r="E45" s="52">
        <f t="shared" si="0"/>
        <v>0</v>
      </c>
      <c r="F45" s="52" t="e">
        <f t="shared" si="1"/>
        <v>#DIV/0!</v>
      </c>
      <c r="G45" s="52" t="e">
        <f t="shared" si="2"/>
        <v>#DIV/0!</v>
      </c>
    </row>
    <row r="46" spans="1:7" s="57" customFormat="1" ht="15">
      <c r="A46" s="50">
        <v>17</v>
      </c>
      <c r="B46" s="53" t="s">
        <v>48</v>
      </c>
      <c r="C46" s="52"/>
      <c r="D46" s="52"/>
      <c r="E46" s="52">
        <f t="shared" si="0"/>
        <v>0</v>
      </c>
      <c r="F46" s="52" t="e">
        <f t="shared" si="1"/>
        <v>#DIV/0!</v>
      </c>
      <c r="G46" s="52" t="e">
        <f t="shared" si="2"/>
        <v>#DIV/0!</v>
      </c>
    </row>
    <row r="47" spans="1:7" s="57" customFormat="1" ht="35.25" customHeight="1">
      <c r="A47" s="50">
        <v>13</v>
      </c>
      <c r="B47" s="70" t="s">
        <v>49</v>
      </c>
      <c r="C47" s="52">
        <v>1950</v>
      </c>
      <c r="D47" s="52">
        <v>1950</v>
      </c>
      <c r="E47" s="52">
        <f>D47-C47</f>
        <v>0</v>
      </c>
      <c r="F47" s="52">
        <f>E47/C47*100</f>
        <v>0</v>
      </c>
      <c r="G47" s="52">
        <f>E47/C47</f>
        <v>0</v>
      </c>
    </row>
    <row r="48" spans="1:7" s="57" customFormat="1" ht="45.75" customHeight="1">
      <c r="A48" s="50">
        <v>19</v>
      </c>
      <c r="B48" s="71" t="s">
        <v>52</v>
      </c>
      <c r="C48" s="52"/>
      <c r="D48" s="52"/>
      <c r="E48" s="52">
        <f>D48-C48</f>
        <v>0</v>
      </c>
      <c r="F48" s="52" t="e">
        <f>E48/C48*100</f>
        <v>#DIV/0!</v>
      </c>
      <c r="G48" s="52" t="e">
        <f>E48/C48</f>
        <v>#DIV/0!</v>
      </c>
    </row>
    <row r="49" spans="1:7" s="57" customFormat="1" ht="36" customHeight="1">
      <c r="A49" s="50">
        <v>14</v>
      </c>
      <c r="B49" s="70" t="s">
        <v>54</v>
      </c>
      <c r="C49" s="72">
        <v>256.2</v>
      </c>
      <c r="D49" s="52">
        <v>256.2</v>
      </c>
      <c r="E49" s="52">
        <f>D49-C49</f>
        <v>0</v>
      </c>
      <c r="F49" s="52">
        <f>E49/C49*100</f>
        <v>0</v>
      </c>
      <c r="G49" s="52">
        <f>E49/C49</f>
        <v>0</v>
      </c>
    </row>
    <row r="50" spans="1:7" s="42" customFormat="1" ht="45" customHeight="1">
      <c r="A50" s="50">
        <v>15</v>
      </c>
      <c r="B50" s="73" t="s">
        <v>105</v>
      </c>
      <c r="C50" s="52">
        <f>C51+C52</f>
        <v>87.2</v>
      </c>
      <c r="D50" s="52">
        <f>D51+D52</f>
        <v>87.2</v>
      </c>
      <c r="E50" s="52">
        <f t="shared" si="0"/>
        <v>0</v>
      </c>
      <c r="F50" s="52">
        <f t="shared" si="1"/>
        <v>0</v>
      </c>
      <c r="G50" s="52">
        <f t="shared" si="2"/>
        <v>0</v>
      </c>
    </row>
    <row r="51" spans="1:7" s="42" customFormat="1" ht="19.5" customHeight="1">
      <c r="A51" s="74">
        <v>15.1</v>
      </c>
      <c r="B51" s="75" t="s">
        <v>106</v>
      </c>
      <c r="C51" s="52">
        <v>84</v>
      </c>
      <c r="D51" s="54">
        <v>84</v>
      </c>
      <c r="E51" s="52">
        <f t="shared" si="0"/>
        <v>0</v>
      </c>
      <c r="F51" s="52">
        <f t="shared" si="1"/>
        <v>0</v>
      </c>
      <c r="G51" s="52">
        <f t="shared" si="2"/>
        <v>0</v>
      </c>
    </row>
    <row r="52" spans="1:7" s="42" customFormat="1" ht="15">
      <c r="A52" s="74">
        <v>15.2</v>
      </c>
      <c r="B52" s="76" t="s">
        <v>107</v>
      </c>
      <c r="C52" s="52">
        <v>3.2</v>
      </c>
      <c r="D52" s="54">
        <v>3.2</v>
      </c>
      <c r="E52" s="52">
        <f t="shared" si="0"/>
        <v>0</v>
      </c>
      <c r="F52" s="52">
        <f t="shared" si="1"/>
        <v>0</v>
      </c>
      <c r="G52" s="52">
        <f t="shared" si="2"/>
        <v>0</v>
      </c>
    </row>
    <row r="53" spans="1:7" s="57" customFormat="1" ht="29.25" customHeight="1">
      <c r="A53" s="74">
        <v>16</v>
      </c>
      <c r="B53" s="76" t="s">
        <v>108</v>
      </c>
      <c r="C53" s="52">
        <v>0</v>
      </c>
      <c r="D53" s="52">
        <v>215.3</v>
      </c>
      <c r="E53" s="52">
        <f t="shared" si="0"/>
        <v>215.3</v>
      </c>
      <c r="F53" s="52" t="e">
        <f t="shared" si="1"/>
        <v>#DIV/0!</v>
      </c>
      <c r="G53" s="52" t="e">
        <f t="shared" si="2"/>
        <v>#DIV/0!</v>
      </c>
    </row>
    <row r="54" spans="1:7" s="57" customFormat="1" ht="30.75" customHeight="1">
      <c r="A54" s="77">
        <v>17</v>
      </c>
      <c r="B54" s="76" t="s">
        <v>109</v>
      </c>
      <c r="C54" s="52">
        <f>C55+C56</f>
        <v>416</v>
      </c>
      <c r="D54" s="52">
        <f>D55+D56</f>
        <v>416</v>
      </c>
      <c r="E54" s="52">
        <f t="shared" si="0"/>
        <v>0</v>
      </c>
      <c r="F54" s="52">
        <f t="shared" si="1"/>
        <v>0</v>
      </c>
      <c r="G54" s="52">
        <f t="shared" si="2"/>
        <v>0</v>
      </c>
    </row>
    <row r="55" spans="1:7" s="57" customFormat="1" ht="25.5" customHeight="1">
      <c r="A55" s="77">
        <v>17.100000000000001</v>
      </c>
      <c r="B55" s="78" t="s">
        <v>110</v>
      </c>
      <c r="C55" s="52">
        <v>202</v>
      </c>
      <c r="D55" s="52">
        <v>202</v>
      </c>
      <c r="E55" s="52">
        <f>D55-C55</f>
        <v>0</v>
      </c>
      <c r="F55" s="52">
        <f>E55/C55*100</f>
        <v>0</v>
      </c>
      <c r="G55" s="52">
        <f>E55/C55</f>
        <v>0</v>
      </c>
    </row>
    <row r="56" spans="1:7" s="57" customFormat="1" ht="31.5" customHeight="1">
      <c r="A56" s="77">
        <v>17.2</v>
      </c>
      <c r="B56" s="79" t="s">
        <v>111</v>
      </c>
      <c r="C56" s="52">
        <v>214</v>
      </c>
      <c r="D56" s="52">
        <v>214</v>
      </c>
      <c r="E56" s="52">
        <f t="shared" si="0"/>
        <v>0</v>
      </c>
      <c r="F56" s="52">
        <f t="shared" si="1"/>
        <v>0</v>
      </c>
      <c r="G56" s="52">
        <f t="shared" si="2"/>
        <v>0</v>
      </c>
    </row>
    <row r="57" spans="1:7" s="57" customFormat="1" ht="33" customHeight="1">
      <c r="A57" s="80"/>
      <c r="B57" s="81" t="s">
        <v>112</v>
      </c>
      <c r="C57" s="56">
        <f>C58+C66</f>
        <v>0</v>
      </c>
      <c r="D57" s="56">
        <f>D58+D66</f>
        <v>595</v>
      </c>
      <c r="E57" s="56">
        <f t="shared" si="0"/>
        <v>595</v>
      </c>
      <c r="F57" s="56" t="e">
        <f t="shared" si="1"/>
        <v>#DIV/0!</v>
      </c>
      <c r="G57" s="56" t="e">
        <f t="shared" si="2"/>
        <v>#DIV/0!</v>
      </c>
    </row>
    <row r="58" spans="1:7" s="57" customFormat="1" ht="33" customHeight="1">
      <c r="A58" s="77">
        <v>1</v>
      </c>
      <c r="B58" s="82" t="s">
        <v>113</v>
      </c>
      <c r="C58" s="52">
        <f>SUM(C59:C65)</f>
        <v>0</v>
      </c>
      <c r="D58" s="52">
        <f>SUM(D59:D65)</f>
        <v>595</v>
      </c>
      <c r="E58" s="52">
        <f t="shared" si="0"/>
        <v>595</v>
      </c>
      <c r="F58" s="52" t="e">
        <f t="shared" si="1"/>
        <v>#DIV/0!</v>
      </c>
      <c r="G58" s="52" t="e">
        <f t="shared" si="2"/>
        <v>#DIV/0!</v>
      </c>
    </row>
    <row r="59" spans="1:7" s="57" customFormat="1" ht="22.5" customHeight="1">
      <c r="A59" s="77">
        <v>1.1000000000000001</v>
      </c>
      <c r="B59" s="83" t="s">
        <v>114</v>
      </c>
      <c r="C59" s="52">
        <v>0</v>
      </c>
      <c r="D59" s="84">
        <v>0</v>
      </c>
      <c r="E59" s="52">
        <f t="shared" si="0"/>
        <v>0</v>
      </c>
      <c r="F59" s="52" t="e">
        <f>E59/C59*100</f>
        <v>#DIV/0!</v>
      </c>
      <c r="G59" s="52" t="e">
        <f>E59/C59</f>
        <v>#DIV/0!</v>
      </c>
    </row>
    <row r="60" spans="1:7" s="57" customFormat="1" ht="23.25" customHeight="1">
      <c r="A60" s="74">
        <v>1.1000000000000001</v>
      </c>
      <c r="B60" s="83" t="s">
        <v>115</v>
      </c>
      <c r="C60" s="52">
        <v>0</v>
      </c>
      <c r="D60" s="84">
        <v>150</v>
      </c>
      <c r="E60" s="52">
        <f t="shared" si="0"/>
        <v>150</v>
      </c>
      <c r="F60" s="52" t="e">
        <f t="shared" si="1"/>
        <v>#DIV/0!</v>
      </c>
      <c r="G60" s="52" t="e">
        <f t="shared" si="2"/>
        <v>#DIV/0!</v>
      </c>
    </row>
    <row r="61" spans="1:7" s="57" customFormat="1" ht="23.25" customHeight="1">
      <c r="A61" s="77">
        <v>1.3</v>
      </c>
      <c r="B61" s="83" t="s">
        <v>116</v>
      </c>
      <c r="C61" s="52"/>
      <c r="D61" s="52"/>
      <c r="E61" s="52">
        <f t="shared" si="0"/>
        <v>0</v>
      </c>
      <c r="F61" s="52" t="e">
        <f t="shared" si="1"/>
        <v>#DIV/0!</v>
      </c>
      <c r="G61" s="52" t="e">
        <f t="shared" si="2"/>
        <v>#DIV/0!</v>
      </c>
    </row>
    <row r="62" spans="1:7" s="57" customFormat="1" ht="26.25" customHeight="1">
      <c r="A62" s="74">
        <v>1.4</v>
      </c>
      <c r="B62" s="83" t="s">
        <v>115</v>
      </c>
      <c r="C62" s="52"/>
      <c r="D62" s="52"/>
      <c r="E62" s="52">
        <f t="shared" si="0"/>
        <v>0</v>
      </c>
      <c r="F62" s="52" t="e">
        <f t="shared" si="1"/>
        <v>#DIV/0!</v>
      </c>
      <c r="G62" s="52" t="e">
        <f t="shared" si="2"/>
        <v>#DIV/0!</v>
      </c>
    </row>
    <row r="63" spans="1:7" s="57" customFormat="1" ht="15">
      <c r="A63" s="77">
        <v>1.2</v>
      </c>
      <c r="B63" s="83" t="s">
        <v>117</v>
      </c>
      <c r="C63" s="52">
        <v>0</v>
      </c>
      <c r="D63" s="52">
        <v>445</v>
      </c>
      <c r="E63" s="52">
        <f t="shared" si="0"/>
        <v>445</v>
      </c>
      <c r="F63" s="52" t="e">
        <f t="shared" si="1"/>
        <v>#DIV/0!</v>
      </c>
      <c r="G63" s="52" t="e">
        <f t="shared" si="2"/>
        <v>#DIV/0!</v>
      </c>
    </row>
    <row r="64" spans="1:7" s="57" customFormat="1" ht="15">
      <c r="A64" s="74">
        <v>1.6</v>
      </c>
      <c r="B64" s="83"/>
      <c r="C64" s="52"/>
      <c r="D64" s="52"/>
      <c r="E64" s="52">
        <f t="shared" si="0"/>
        <v>0</v>
      </c>
      <c r="F64" s="52" t="e">
        <f t="shared" si="1"/>
        <v>#DIV/0!</v>
      </c>
      <c r="G64" s="52" t="e">
        <f t="shared" si="2"/>
        <v>#DIV/0!</v>
      </c>
    </row>
    <row r="65" spans="1:8" s="57" customFormat="1" ht="15">
      <c r="A65" s="77">
        <v>1.7</v>
      </c>
      <c r="B65" s="83" t="s">
        <v>44</v>
      </c>
      <c r="C65" s="52"/>
      <c r="D65" s="52"/>
      <c r="E65" s="52">
        <f t="shared" si="0"/>
        <v>0</v>
      </c>
      <c r="F65" s="52" t="e">
        <f t="shared" si="1"/>
        <v>#DIV/0!</v>
      </c>
      <c r="G65" s="52" t="e">
        <f t="shared" si="2"/>
        <v>#DIV/0!</v>
      </c>
    </row>
    <row r="66" spans="1:8" s="57" customFormat="1" ht="30">
      <c r="A66" s="77">
        <v>2</v>
      </c>
      <c r="B66" s="82" t="s">
        <v>118</v>
      </c>
      <c r="C66" s="52">
        <f>SUM(C67:C69)</f>
        <v>0</v>
      </c>
      <c r="D66" s="52">
        <f>SUM(D67:D69)</f>
        <v>0</v>
      </c>
      <c r="E66" s="52">
        <f t="shared" si="0"/>
        <v>0</v>
      </c>
      <c r="F66" s="52" t="e">
        <f t="shared" si="1"/>
        <v>#DIV/0!</v>
      </c>
      <c r="G66" s="52" t="e">
        <f t="shared" si="2"/>
        <v>#DIV/0!</v>
      </c>
    </row>
    <row r="67" spans="1:8" s="57" customFormat="1" ht="15">
      <c r="A67" s="74">
        <v>2.1</v>
      </c>
      <c r="B67" s="83" t="s">
        <v>119</v>
      </c>
      <c r="C67" s="52"/>
      <c r="D67" s="52"/>
      <c r="E67" s="52">
        <f t="shared" si="0"/>
        <v>0</v>
      </c>
      <c r="F67" s="52" t="e">
        <f t="shared" si="1"/>
        <v>#DIV/0!</v>
      </c>
      <c r="G67" s="52" t="e">
        <f t="shared" si="2"/>
        <v>#DIV/0!</v>
      </c>
    </row>
    <row r="68" spans="1:8" s="57" customFormat="1" ht="15">
      <c r="A68" s="74">
        <v>2.2000000000000002</v>
      </c>
      <c r="B68" s="83" t="s">
        <v>120</v>
      </c>
      <c r="C68" s="52"/>
      <c r="D68" s="52"/>
      <c r="E68" s="52">
        <f t="shared" si="0"/>
        <v>0</v>
      </c>
      <c r="F68" s="52" t="e">
        <f t="shared" si="1"/>
        <v>#DIV/0!</v>
      </c>
      <c r="G68" s="52" t="e">
        <f t="shared" si="2"/>
        <v>#DIV/0!</v>
      </c>
    </row>
    <row r="69" spans="1:8" s="42" customFormat="1" ht="15">
      <c r="A69" s="74">
        <v>2.2999999999999998</v>
      </c>
      <c r="B69" s="83" t="s">
        <v>44</v>
      </c>
      <c r="C69" s="52"/>
      <c r="D69" s="52"/>
      <c r="E69" s="52">
        <f t="shared" si="0"/>
        <v>0</v>
      </c>
      <c r="F69" s="52" t="e">
        <f t="shared" si="1"/>
        <v>#DIV/0!</v>
      </c>
      <c r="G69" s="52" t="e">
        <f t="shared" si="2"/>
        <v>#DIV/0!</v>
      </c>
    </row>
    <row r="70" spans="1:8" s="42" customFormat="1" ht="45">
      <c r="A70" s="74"/>
      <c r="B70" s="81" t="s">
        <v>121</v>
      </c>
      <c r="C70" s="48">
        <f>SUM(C71:C73)</f>
        <v>0</v>
      </c>
      <c r="D70" s="48">
        <f>SUM(D71:D73)</f>
        <v>0</v>
      </c>
      <c r="E70" s="48">
        <f t="shared" si="0"/>
        <v>0</v>
      </c>
      <c r="F70" s="85" t="e">
        <f t="shared" si="1"/>
        <v>#DIV/0!</v>
      </c>
      <c r="G70" s="85" t="e">
        <f t="shared" si="2"/>
        <v>#DIV/0!</v>
      </c>
    </row>
    <row r="71" spans="1:8" s="42" customFormat="1" ht="15">
      <c r="A71" s="77"/>
      <c r="B71" s="82"/>
      <c r="C71" s="86"/>
      <c r="D71" s="86"/>
      <c r="E71" s="52">
        <f t="shared" si="0"/>
        <v>0</v>
      </c>
      <c r="F71" s="52" t="e">
        <f t="shared" si="1"/>
        <v>#DIV/0!</v>
      </c>
      <c r="G71" s="52" t="e">
        <f t="shared" si="2"/>
        <v>#DIV/0!</v>
      </c>
    </row>
    <row r="72" spans="1:8" s="42" customFormat="1" ht="15">
      <c r="A72" s="77"/>
      <c r="B72" s="82"/>
      <c r="C72" s="86"/>
      <c r="D72" s="86"/>
      <c r="E72" s="52">
        <f t="shared" si="0"/>
        <v>0</v>
      </c>
      <c r="F72" s="52" t="e">
        <f t="shared" si="1"/>
        <v>#DIV/0!</v>
      </c>
      <c r="G72" s="52" t="e">
        <f t="shared" si="2"/>
        <v>#DIV/0!</v>
      </c>
    </row>
    <row r="73" spans="1:8" s="42" customFormat="1" ht="15">
      <c r="A73" s="77"/>
      <c r="B73" s="82"/>
      <c r="C73" s="86"/>
      <c r="D73" s="86"/>
      <c r="E73" s="52">
        <f t="shared" si="0"/>
        <v>0</v>
      </c>
      <c r="F73" s="52" t="e">
        <f t="shared" si="1"/>
        <v>#DIV/0!</v>
      </c>
      <c r="G73" s="52" t="e">
        <f t="shared" si="2"/>
        <v>#DIV/0!</v>
      </c>
    </row>
    <row r="74" spans="1:8" s="42" customFormat="1" ht="30">
      <c r="A74" s="74"/>
      <c r="B74" s="81" t="s">
        <v>122</v>
      </c>
      <c r="C74" s="87"/>
      <c r="D74" s="87"/>
      <c r="E74" s="48">
        <f t="shared" si="0"/>
        <v>0</v>
      </c>
      <c r="F74" s="85" t="e">
        <f t="shared" si="1"/>
        <v>#DIV/0!</v>
      </c>
      <c r="G74" s="85" t="e">
        <f t="shared" si="2"/>
        <v>#DIV/0!</v>
      </c>
    </row>
    <row r="75" spans="1:8" ht="54">
      <c r="A75" s="46" t="s">
        <v>123</v>
      </c>
      <c r="B75" s="47" t="s">
        <v>124</v>
      </c>
      <c r="C75" s="88">
        <f>C7+C8-C19</f>
        <v>15922.400000000009</v>
      </c>
      <c r="D75" s="88">
        <f>D7+D8-D19</f>
        <v>11946.500000000029</v>
      </c>
      <c r="E75" s="48">
        <f>D75-C75</f>
        <v>-3975.8999999999796</v>
      </c>
      <c r="F75" s="48">
        <f>E75/C75*100</f>
        <v>-24.970481836908867</v>
      </c>
      <c r="G75" s="48">
        <f>E75/C75</f>
        <v>-0.24970481836908867</v>
      </c>
    </row>
    <row r="78" spans="1:8" s="1" customFormat="1" ht="18">
      <c r="B78" s="28" t="s">
        <v>125</v>
      </c>
      <c r="C78" s="6" t="s">
        <v>59</v>
      </c>
      <c r="D78" s="6"/>
      <c r="E78" s="6" t="s">
        <v>126</v>
      </c>
      <c r="F78" s="6"/>
      <c r="G78" s="6"/>
      <c r="H78" s="34"/>
    </row>
    <row r="79" spans="1:8" s="1" customFormat="1" ht="18">
      <c r="B79" s="4"/>
      <c r="C79" s="4"/>
      <c r="D79" s="6"/>
      <c r="E79" s="29" t="s">
        <v>61</v>
      </c>
      <c r="F79" s="29"/>
      <c r="G79" s="6"/>
      <c r="H79" s="34"/>
    </row>
    <row r="80" spans="1:8" s="1" customFormat="1" ht="18">
      <c r="B80" s="4"/>
      <c r="C80" s="4"/>
      <c r="D80" s="6"/>
      <c r="E80" s="29"/>
      <c r="F80" s="29"/>
      <c r="G80" s="6"/>
      <c r="H80" s="34"/>
    </row>
    <row r="81" spans="1:8" s="1" customFormat="1" ht="18">
      <c r="A81" s="1" t="s">
        <v>62</v>
      </c>
      <c r="B81" s="4" t="s">
        <v>63</v>
      </c>
      <c r="C81" s="6" t="s">
        <v>59</v>
      </c>
      <c r="D81" s="6"/>
      <c r="E81" s="6" t="s">
        <v>127</v>
      </c>
      <c r="F81" s="6"/>
      <c r="G81" s="6"/>
      <c r="H81" s="4"/>
    </row>
    <row r="82" spans="1:8" s="1" customFormat="1" ht="18">
      <c r="B82" s="4"/>
      <c r="C82" s="4"/>
      <c r="D82" s="6"/>
      <c r="E82" s="29" t="s">
        <v>61</v>
      </c>
      <c r="F82" s="29"/>
      <c r="G82" s="6"/>
      <c r="H82" s="4"/>
    </row>
    <row r="83" spans="1:8" s="1" customFormat="1" ht="18">
      <c r="B83" s="4"/>
      <c r="C83" s="4"/>
      <c r="D83" s="6"/>
      <c r="E83" s="29"/>
      <c r="F83" s="29"/>
      <c r="G83" s="6"/>
      <c r="H83" s="4"/>
    </row>
    <row r="84" spans="1:8" s="1" customFormat="1" ht="18">
      <c r="B84" s="3" t="s">
        <v>65</v>
      </c>
      <c r="C84" s="6" t="s">
        <v>66</v>
      </c>
      <c r="D84" s="6"/>
      <c r="E84" s="6" t="s">
        <v>128</v>
      </c>
      <c r="F84" s="6"/>
      <c r="G84" s="6"/>
      <c r="H84" s="4"/>
    </row>
    <row r="85" spans="1:8" s="1" customFormat="1" ht="18">
      <c r="B85" s="4"/>
      <c r="C85" s="4"/>
      <c r="D85" s="6"/>
      <c r="E85" s="29" t="s">
        <v>61</v>
      </c>
      <c r="F85" s="29"/>
      <c r="G85" s="6"/>
      <c r="H85" s="4"/>
    </row>
    <row r="86" spans="1:8" s="1" customFormat="1" ht="18">
      <c r="B86" s="4"/>
      <c r="C86" s="35" t="s">
        <v>62</v>
      </c>
      <c r="D86" s="6"/>
      <c r="E86" s="4"/>
      <c r="F86" s="4"/>
      <c r="G86" s="6"/>
      <c r="H86" s="4"/>
    </row>
  </sheetData>
  <mergeCells count="3">
    <mergeCell ref="A1:G1"/>
    <mergeCell ref="A3:G3"/>
    <mergeCell ref="F5:G5"/>
  </mergeCells>
  <pageMargins left="0.7" right="0.7" top="0.75" bottom="0.75" header="0.3" footer="0.3"/>
  <ignoredErrors>
    <ignoredError sqref="F57:G65 F66:G7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174 nax15.12.12</vt:lpstr>
      <vt:lpstr>Gnumneri plan2017</vt:lpstr>
      <vt:lpstr>Sheet2</vt:lpstr>
    </vt:vector>
  </TitlesOfParts>
  <Company>Fin-Artur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rudik.tadevosyan</dc:creator>
  <cp:lastModifiedBy>Microsoft Office</cp:lastModifiedBy>
  <cp:lastPrinted>2018-03-13T12:52:19Z</cp:lastPrinted>
  <dcterms:created xsi:type="dcterms:W3CDTF">2013-01-17T14:29:30Z</dcterms:created>
  <dcterms:modified xsi:type="dcterms:W3CDTF">2018-03-14T07:31:40Z</dcterms:modified>
</cp:coreProperties>
</file>